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s\1 PC Council\OneDrive\HubyPC Old\"/>
    </mc:Choice>
  </mc:AlternateContent>
  <xr:revisionPtr revIDLastSave="0" documentId="8_{6E573D98-9753-41A0-A1D7-8D193A41506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ankRec" sheetId="1" r:id="rId1"/>
    <sheet name="Receipts" sheetId="2" r:id="rId2"/>
    <sheet name="Payments" sheetId="3" r:id="rId3"/>
    <sheet name="Inc&amp;Ex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6" i="3" l="1"/>
  <c r="AA37" i="3"/>
  <c r="I47" i="4" l="1"/>
  <c r="N50" i="4" l="1"/>
  <c r="N17" i="4"/>
  <c r="N52" i="4" l="1"/>
  <c r="I15" i="4"/>
  <c r="I10" i="4"/>
  <c r="L7" i="2"/>
  <c r="L8" i="2"/>
  <c r="L9" i="2"/>
  <c r="L10" i="2"/>
  <c r="L11" i="2"/>
  <c r="L12" i="2"/>
  <c r="L13" i="2"/>
  <c r="D6" i="2" l="1"/>
  <c r="L18" i="2" l="1"/>
  <c r="AA23" i="3" l="1"/>
  <c r="K50" i="4" l="1"/>
  <c r="K17" i="4"/>
  <c r="K52" i="4" l="1"/>
  <c r="L14" i="2" l="1"/>
  <c r="L15" i="2"/>
  <c r="L16" i="2"/>
  <c r="B29" i="1" l="1"/>
  <c r="D29" i="1"/>
  <c r="AA8" i="3" l="1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8" i="3"/>
  <c r="AA39" i="3"/>
  <c r="AA40" i="3"/>
  <c r="AA41" i="3"/>
  <c r="AA42" i="3"/>
  <c r="AA43" i="3"/>
  <c r="AA44" i="3"/>
  <c r="AA45" i="3"/>
  <c r="AA46" i="3"/>
  <c r="AA47" i="3"/>
  <c r="S7" i="3"/>
  <c r="Q7" i="3" l="1"/>
  <c r="I7" i="3"/>
  <c r="J7" i="3"/>
  <c r="T7" i="3"/>
  <c r="I29" i="4" s="1"/>
  <c r="X7" i="3"/>
  <c r="E7" i="3"/>
  <c r="G11" i="1" s="1"/>
  <c r="Y7" i="3"/>
  <c r="W7" i="3"/>
  <c r="I32" i="4" s="1"/>
  <c r="V7" i="3"/>
  <c r="I36" i="4" s="1"/>
  <c r="U7" i="3"/>
  <c r="I26" i="4" s="1"/>
  <c r="R7" i="3"/>
  <c r="P7" i="3"/>
  <c r="I33" i="4" s="1"/>
  <c r="O7" i="3"/>
  <c r="I35" i="4" s="1"/>
  <c r="N7" i="3"/>
  <c r="M7" i="3"/>
  <c r="I44" i="4" s="1"/>
  <c r="L7" i="3"/>
  <c r="I28" i="4" s="1"/>
  <c r="K7" i="3"/>
  <c r="I27" i="4" s="1"/>
  <c r="H7" i="3"/>
  <c r="I21" i="4" s="1"/>
  <c r="G7" i="3"/>
  <c r="I20" i="4" s="1"/>
  <c r="L17" i="2"/>
  <c r="K6" i="2"/>
  <c r="J6" i="2"/>
  <c r="I13" i="4" s="1"/>
  <c r="I6" i="2"/>
  <c r="H6" i="2"/>
  <c r="I14" i="4" s="1"/>
  <c r="G6" i="2"/>
  <c r="F6" i="2"/>
  <c r="I8" i="4" s="1"/>
  <c r="G7" i="1"/>
  <c r="D20" i="1"/>
  <c r="G29" i="1" s="1"/>
  <c r="G40" i="1" s="1"/>
  <c r="I11" i="4" l="1"/>
  <c r="L6" i="2"/>
  <c r="Z7" i="3"/>
  <c r="AA9" i="3"/>
  <c r="G9" i="1"/>
  <c r="G13" i="1" s="1"/>
  <c r="A50" i="4" l="1"/>
  <c r="I46" i="4"/>
  <c r="I50" i="4" s="1"/>
  <c r="I17" i="4"/>
  <c r="O1" i="2" s="1"/>
  <c r="O2" i="2" s="1"/>
  <c r="A17" i="4"/>
  <c r="A52" i="4" s="1"/>
  <c r="AA7" i="3"/>
  <c r="I29" i="1"/>
  <c r="AA5" i="3"/>
  <c r="I52" i="4" l="1"/>
  <c r="AC1" i="3"/>
  <c r="AC2" i="3" s="1"/>
</calcChain>
</file>

<file path=xl/sharedStrings.xml><?xml version="1.0" encoding="utf-8"?>
<sst xmlns="http://schemas.openxmlformats.org/spreadsheetml/2006/main" count="229" uniqueCount="131">
  <si>
    <t xml:space="preserve">Add receipts </t>
  </si>
  <si>
    <t>Date</t>
  </si>
  <si>
    <t>Description</t>
  </si>
  <si>
    <t>Reference</t>
  </si>
  <si>
    <t>Amount</t>
  </si>
  <si>
    <t>Precept</t>
  </si>
  <si>
    <t>Insurance</t>
  </si>
  <si>
    <t>Less payments</t>
  </si>
  <si>
    <t>Balance at bank and in hand:</t>
  </si>
  <si>
    <t>Investment account</t>
  </si>
  <si>
    <t>Current account</t>
  </si>
  <si>
    <t>Unpresented items:</t>
  </si>
  <si>
    <t>Ref</t>
  </si>
  <si>
    <t>Petty Cash</t>
  </si>
  <si>
    <t>Income</t>
  </si>
  <si>
    <t>Total Income</t>
  </si>
  <si>
    <t>Expenditure</t>
  </si>
  <si>
    <t>Total Expenditure</t>
  </si>
  <si>
    <t>Surplus/(Deficit)</t>
  </si>
  <si>
    <t>Inc&amp;Exp</t>
  </si>
  <si>
    <t>S/b Zero</t>
  </si>
  <si>
    <t>Huby Parish Council</t>
  </si>
  <si>
    <t>HUBY PARISH COUNCIL</t>
  </si>
  <si>
    <t xml:space="preserve">Balance c/f </t>
  </si>
  <si>
    <t>NP</t>
  </si>
  <si>
    <t>Neighbourhood Plan</t>
  </si>
  <si>
    <t>Grass</t>
  </si>
  <si>
    <t>Cutting</t>
  </si>
  <si>
    <t>Grass Cutting</t>
  </si>
  <si>
    <t>Clerks</t>
  </si>
  <si>
    <t>Salary</t>
  </si>
  <si>
    <t>Expenses</t>
  </si>
  <si>
    <t>Subs</t>
  </si>
  <si>
    <t>Grants</t>
  </si>
  <si>
    <t>Huby</t>
  </si>
  <si>
    <t>Voice</t>
  </si>
  <si>
    <t>S137</t>
  </si>
  <si>
    <t>VAT</t>
  </si>
  <si>
    <t>Website</t>
  </si>
  <si>
    <t>Adverts</t>
  </si>
  <si>
    <t>Parish Clerk Salary</t>
  </si>
  <si>
    <t>Parish Clerk Expenses</t>
  </si>
  <si>
    <t>Subscriptions</t>
  </si>
  <si>
    <t>Advertising</t>
  </si>
  <si>
    <t>Huby Voice</t>
  </si>
  <si>
    <t>Annual Parish Meeting Costs</t>
  </si>
  <si>
    <t>VAT (To be reclaimed)</t>
  </si>
  <si>
    <t>Audit Fees</t>
  </si>
  <si>
    <t>Benches</t>
  </si>
  <si>
    <t>Training</t>
  </si>
  <si>
    <t>Litter &amp; Dog Bins</t>
  </si>
  <si>
    <t>Tree Works</t>
  </si>
  <si>
    <t>Christmas Carol Singing</t>
  </si>
  <si>
    <t>Budget</t>
  </si>
  <si>
    <t>Signs etc</t>
  </si>
  <si>
    <t>VAT Refund</t>
  </si>
  <si>
    <t>Fiona Hill</t>
  </si>
  <si>
    <t>Pensions</t>
  </si>
  <si>
    <t>Pension</t>
  </si>
  <si>
    <t>Huby Voice Advertising</t>
  </si>
  <si>
    <t>Councillor</t>
  </si>
  <si>
    <t>Parish Council Expenses</t>
  </si>
  <si>
    <t>Tree</t>
  </si>
  <si>
    <t>Works</t>
  </si>
  <si>
    <t>Venue</t>
  </si>
  <si>
    <t>Hires</t>
  </si>
  <si>
    <t>Chaple/Hall Hires</t>
  </si>
  <si>
    <t>Transparency Code Grant</t>
  </si>
  <si>
    <t>Ring Fenced Funds:</t>
  </si>
  <si>
    <t>Transparency Code</t>
  </si>
  <si>
    <t>S106 Funding</t>
  </si>
  <si>
    <t>Payee</t>
  </si>
  <si>
    <t>Audits</t>
  </si>
  <si>
    <t>Huby Feast</t>
  </si>
  <si>
    <t>Defibrillator</t>
  </si>
  <si>
    <t>Notice Board Repairs/Replacement</t>
  </si>
  <si>
    <t>Misc</t>
  </si>
  <si>
    <t>Miscellaneous</t>
  </si>
  <si>
    <t>Grass Cutting/Maintenance</t>
  </si>
  <si>
    <t>Refund</t>
  </si>
  <si>
    <t>Cheque</t>
  </si>
  <si>
    <t>2017-2018</t>
  </si>
  <si>
    <t>Hambleton D.C:</t>
  </si>
  <si>
    <t>HMRC</t>
  </si>
  <si>
    <t>PAYE</t>
  </si>
  <si>
    <t>Defibs</t>
  </si>
  <si>
    <t>Grant</t>
  </si>
  <si>
    <t>Note 1</t>
  </si>
  <si>
    <t>Cemetery</t>
  </si>
  <si>
    <t>Legal expenses</t>
  </si>
  <si>
    <t>Earmarked Funds 2018/2019 (Repairs &amp; Renewals)</t>
  </si>
  <si>
    <t>Parish Council Funds</t>
  </si>
  <si>
    <t>Note 1 - if budget not spent, could ring-fence monies for future use?</t>
  </si>
  <si>
    <t>2018-2019</t>
  </si>
  <si>
    <t>Hambleton DC</t>
  </si>
  <si>
    <t>CR</t>
  </si>
  <si>
    <t>RECEIPTS 2018 -2019</t>
  </si>
  <si>
    <t>Huby Village Hall</t>
  </si>
  <si>
    <t xml:space="preserve">Grant </t>
  </si>
  <si>
    <t>Inc Dot Com Ltd</t>
  </si>
  <si>
    <t>Huby Comm Café</t>
  </si>
  <si>
    <t>Northern Powergrid</t>
  </si>
  <si>
    <t>Village Hall</t>
  </si>
  <si>
    <t>Hire Fee</t>
  </si>
  <si>
    <t>Cancelled</t>
  </si>
  <si>
    <t>Diane Brown</t>
  </si>
  <si>
    <t>Internal Audit</t>
  </si>
  <si>
    <t>ICO</t>
  </si>
  <si>
    <t>Subscription</t>
  </si>
  <si>
    <t>Zurich</t>
  </si>
  <si>
    <t>Standing Property</t>
  </si>
  <si>
    <t>PMG</t>
  </si>
  <si>
    <t>Income and Expenditure Account Year Ending 31 March 2019</t>
  </si>
  <si>
    <t>Digital Angels</t>
  </si>
  <si>
    <t>Farm and Land Services Ltd</t>
  </si>
  <si>
    <t>Dobson</t>
  </si>
  <si>
    <t>NYCC</t>
  </si>
  <si>
    <t>Balance b/f 01 April 2018</t>
  </si>
  <si>
    <t>HDC</t>
  </si>
  <si>
    <t>Community Infrastructure Levy</t>
  </si>
  <si>
    <t>Home Work Allowance</t>
  </si>
  <si>
    <t>2019-2020</t>
  </si>
  <si>
    <t>Murr H&amp;L</t>
  </si>
  <si>
    <t>YLCA</t>
  </si>
  <si>
    <t>Clerk Vacancy Advert</t>
  </si>
  <si>
    <t>Community Infrastructure Levy (CIL) Contribution</t>
  </si>
  <si>
    <t>Village Leaflet</t>
  </si>
  <si>
    <t>Printing</t>
  </si>
  <si>
    <t>PAYMENTS 2018-2019</t>
  </si>
  <si>
    <t>Bank Reconciliation as at 09 April 2019</t>
  </si>
  <si>
    <t>Date: 09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</si>
</sst>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2" fontId="3" fillId="0" borderId="0" xfId="0" applyNumberFormat="1" applyFont="1"/>
    <xf numFmtId="0" fontId="2" fillId="0" borderId="0" xfId="0" applyFont="1"/>
    <xf numFmtId="0" fontId="5" fillId="0" borderId="0" xfId="0" applyFont="1"/>
    <xf numFmtId="2" fontId="5" fillId="0" borderId="0" xfId="0" applyNumberFormat="1" applyFont="1"/>
    <xf numFmtId="2" fontId="5" fillId="0" borderId="2" xfId="0" applyNumberFormat="1" applyFont="1" applyBorder="1"/>
    <xf numFmtId="2" fontId="5" fillId="0" borderId="1" xfId="0" applyNumberFormat="1" applyFont="1" applyBorder="1"/>
    <xf numFmtId="0" fontId="6" fillId="0" borderId="0" xfId="0" applyFont="1"/>
    <xf numFmtId="0" fontId="5" fillId="0" borderId="2" xfId="0" applyFont="1" applyBorder="1"/>
    <xf numFmtId="2" fontId="5" fillId="0" borderId="3" xfId="0" applyNumberFormat="1" applyFont="1" applyBorder="1"/>
    <xf numFmtId="2" fontId="7" fillId="0" borderId="0" xfId="0" applyNumberFormat="1" applyFont="1"/>
    <xf numFmtId="2" fontId="5" fillId="0" borderId="4" xfId="0" applyNumberFormat="1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4" fillId="0" borderId="1" xfId="0" applyNumberFormat="1" applyFont="1" applyBorder="1"/>
    <xf numFmtId="2" fontId="9" fillId="0" borderId="0" xfId="0" applyNumberFormat="1" applyFont="1"/>
    <xf numFmtId="14" fontId="5" fillId="0" borderId="0" xfId="0" applyNumberFormat="1" applyFont="1"/>
    <xf numFmtId="2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10.6640625" style="1" bestFit="1" customWidth="1"/>
    <col min="2" max="8" width="9.109375" style="1"/>
    <col min="9" max="9" width="6.44140625" style="1" customWidth="1"/>
    <col min="10" max="10" width="24" style="1" customWidth="1"/>
    <col min="11" max="16384" width="9.109375" style="1"/>
  </cols>
  <sheetData>
    <row r="1" spans="1:11" x14ac:dyDescent="0.3">
      <c r="A1" s="41" t="s">
        <v>21</v>
      </c>
      <c r="B1" s="41"/>
      <c r="C1" s="41"/>
      <c r="D1" s="41"/>
      <c r="E1" s="41"/>
      <c r="F1" s="41"/>
      <c r="G1" s="41"/>
      <c r="H1" s="6"/>
      <c r="I1" s="6"/>
    </row>
    <row r="2" spans="1:11" x14ac:dyDescent="0.3">
      <c r="A2" s="6"/>
      <c r="B2" s="6"/>
      <c r="C2" s="6"/>
      <c r="D2" s="6"/>
      <c r="E2" s="6"/>
      <c r="F2" s="6"/>
      <c r="G2" s="6"/>
      <c r="H2" s="6"/>
      <c r="I2" s="6"/>
    </row>
    <row r="3" spans="1:11" x14ac:dyDescent="0.3">
      <c r="A3" s="41" t="s">
        <v>129</v>
      </c>
      <c r="B3" s="41"/>
      <c r="C3" s="41"/>
      <c r="D3" s="41"/>
      <c r="E3" s="41"/>
      <c r="F3" s="41"/>
      <c r="G3" s="41"/>
      <c r="H3" s="6"/>
      <c r="I3" s="6"/>
      <c r="K3" s="3"/>
    </row>
    <row r="4" spans="1:11" x14ac:dyDescent="0.3">
      <c r="A4" s="6"/>
      <c r="B4" s="6"/>
      <c r="C4" s="6"/>
      <c r="D4" s="6"/>
      <c r="E4" s="6"/>
      <c r="F4" s="6"/>
      <c r="G4" s="6"/>
      <c r="H4" s="6"/>
      <c r="I4" s="6"/>
      <c r="K4" s="3"/>
    </row>
    <row r="5" spans="1:11" x14ac:dyDescent="0.3">
      <c r="A5" s="6" t="s">
        <v>117</v>
      </c>
      <c r="B5" s="6"/>
      <c r="C5" s="6"/>
      <c r="D5" s="6"/>
      <c r="E5" s="6"/>
      <c r="F5" s="6"/>
      <c r="G5" s="7">
        <v>22163.72</v>
      </c>
      <c r="H5" s="6"/>
      <c r="I5" s="6"/>
      <c r="K5" s="3"/>
    </row>
    <row r="6" spans="1:11" x14ac:dyDescent="0.3">
      <c r="A6" s="6"/>
      <c r="B6" s="6"/>
      <c r="C6" s="6"/>
      <c r="D6" s="6"/>
      <c r="E6" s="6"/>
      <c r="F6" s="6"/>
      <c r="G6" s="6"/>
      <c r="H6" s="6"/>
      <c r="I6" s="6"/>
      <c r="K6" s="3"/>
    </row>
    <row r="7" spans="1:11" x14ac:dyDescent="0.3">
      <c r="A7" s="6" t="s">
        <v>0</v>
      </c>
      <c r="B7" s="6"/>
      <c r="C7" s="6"/>
      <c r="D7" s="6"/>
      <c r="E7" s="6"/>
      <c r="F7" s="6"/>
      <c r="G7" s="7">
        <f>Receipts!D6</f>
        <v>16981.73</v>
      </c>
      <c r="H7" s="6"/>
      <c r="I7" s="6"/>
      <c r="K7" s="3"/>
    </row>
    <row r="8" spans="1:11" x14ac:dyDescent="0.3">
      <c r="A8" s="6"/>
      <c r="B8" s="6"/>
      <c r="C8" s="6"/>
      <c r="D8" s="6"/>
      <c r="E8" s="6"/>
      <c r="F8" s="6"/>
      <c r="G8" s="6"/>
      <c r="H8" s="6"/>
      <c r="I8" s="6"/>
      <c r="K8" s="3"/>
    </row>
    <row r="9" spans="1:11" x14ac:dyDescent="0.3">
      <c r="A9" s="6"/>
      <c r="B9" s="6"/>
      <c r="C9" s="6"/>
      <c r="D9" s="6"/>
      <c r="E9" s="6"/>
      <c r="F9" s="6"/>
      <c r="G9" s="8">
        <f>G5+G7</f>
        <v>39145.449999999997</v>
      </c>
      <c r="H9" s="6"/>
      <c r="I9" s="6"/>
      <c r="K9" s="3"/>
    </row>
    <row r="10" spans="1:11" x14ac:dyDescent="0.3">
      <c r="A10" s="6"/>
      <c r="B10" s="6"/>
      <c r="C10" s="6"/>
      <c r="D10" s="6"/>
      <c r="E10" s="6"/>
      <c r="F10" s="6"/>
      <c r="G10" s="6"/>
      <c r="H10" s="6"/>
      <c r="I10" s="6"/>
      <c r="K10" s="3"/>
    </row>
    <row r="11" spans="1:11" x14ac:dyDescent="0.3">
      <c r="A11" s="6" t="s">
        <v>7</v>
      </c>
      <c r="B11" s="6"/>
      <c r="C11" s="6"/>
      <c r="D11" s="6"/>
      <c r="E11" s="6"/>
      <c r="F11" s="6"/>
      <c r="G11" s="7">
        <f>Payments!E7</f>
        <v>10768.009999999998</v>
      </c>
      <c r="H11" s="6"/>
      <c r="I11" s="6"/>
      <c r="K11" s="3"/>
    </row>
    <row r="12" spans="1:11" x14ac:dyDescent="0.3">
      <c r="A12" s="6"/>
      <c r="B12" s="6"/>
      <c r="C12" s="6"/>
      <c r="D12" s="6"/>
      <c r="E12" s="6"/>
      <c r="F12" s="6"/>
      <c r="G12" s="6"/>
      <c r="H12" s="6"/>
      <c r="I12" s="6"/>
      <c r="K12" s="3"/>
    </row>
    <row r="13" spans="1:11" ht="15" thickBot="1" x14ac:dyDescent="0.35">
      <c r="A13" s="6" t="s">
        <v>23</v>
      </c>
      <c r="B13" s="6"/>
      <c r="C13" s="6"/>
      <c r="D13" s="6"/>
      <c r="E13" s="6"/>
      <c r="F13" s="6"/>
      <c r="G13" s="9">
        <f>G9-G11</f>
        <v>28377.439999999999</v>
      </c>
      <c r="H13" s="6"/>
      <c r="I13" s="6"/>
      <c r="K13" s="3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K14" s="3"/>
    </row>
    <row r="15" spans="1:11" x14ac:dyDescent="0.3">
      <c r="A15" s="6" t="s">
        <v>8</v>
      </c>
      <c r="B15" s="6"/>
      <c r="C15" s="6"/>
      <c r="D15" s="6"/>
      <c r="E15" s="6"/>
      <c r="F15" s="6"/>
      <c r="G15" s="6"/>
      <c r="H15" s="6"/>
      <c r="I15" s="6"/>
      <c r="K15" s="3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K16" s="3"/>
    </row>
    <row r="17" spans="1:13" x14ac:dyDescent="0.3">
      <c r="A17" s="6" t="s">
        <v>9</v>
      </c>
      <c r="B17" s="6"/>
      <c r="C17" s="6">
        <v>64564693</v>
      </c>
      <c r="D17" s="7">
        <v>10638.07</v>
      </c>
      <c r="E17" s="10"/>
      <c r="F17" s="6"/>
      <c r="G17" s="6"/>
      <c r="H17" s="6"/>
      <c r="I17" s="6"/>
      <c r="K17" s="3"/>
    </row>
    <row r="18" spans="1:13" x14ac:dyDescent="0.3">
      <c r="A18" s="6" t="s">
        <v>10</v>
      </c>
      <c r="B18" s="6"/>
      <c r="C18" s="6">
        <v>64564685</v>
      </c>
      <c r="D18" s="7">
        <v>18128.39</v>
      </c>
      <c r="E18" s="10"/>
      <c r="F18" s="6"/>
      <c r="G18" s="6"/>
      <c r="H18" s="6"/>
      <c r="I18" s="6"/>
    </row>
    <row r="19" spans="1:13" x14ac:dyDescent="0.3">
      <c r="A19" s="6" t="s">
        <v>13</v>
      </c>
      <c r="B19" s="6"/>
      <c r="C19" s="6"/>
      <c r="D19" s="7">
        <v>0</v>
      </c>
      <c r="E19" s="6"/>
      <c r="F19" s="6"/>
      <c r="G19" s="6"/>
      <c r="H19" s="6"/>
      <c r="I19" s="6"/>
      <c r="K19" s="3"/>
    </row>
    <row r="20" spans="1:13" x14ac:dyDescent="0.3">
      <c r="A20" s="6"/>
      <c r="B20" s="6"/>
      <c r="C20" s="6"/>
      <c r="D20" s="8">
        <f>SUM(D17:D19)</f>
        <v>28766.46</v>
      </c>
      <c r="E20" s="6"/>
      <c r="F20" s="6"/>
      <c r="G20" s="6"/>
      <c r="H20" s="7"/>
      <c r="I20" s="6"/>
    </row>
    <row r="21" spans="1:13" x14ac:dyDescent="0.3">
      <c r="A21" s="6"/>
      <c r="B21" s="6"/>
      <c r="C21" s="6"/>
      <c r="D21" s="6"/>
      <c r="E21" s="6"/>
      <c r="F21" s="6"/>
      <c r="G21" s="6"/>
      <c r="H21" s="6"/>
      <c r="I21" s="6"/>
      <c r="K21" s="3"/>
    </row>
    <row r="22" spans="1:13" x14ac:dyDescent="0.3">
      <c r="A22" s="6" t="s">
        <v>11</v>
      </c>
      <c r="B22" s="6"/>
      <c r="C22" s="6"/>
      <c r="D22" s="6"/>
      <c r="E22" s="6"/>
      <c r="F22" s="6"/>
      <c r="G22" s="6"/>
      <c r="H22" s="6"/>
      <c r="I22" s="6"/>
      <c r="K22" s="3"/>
    </row>
    <row r="23" spans="1:13" x14ac:dyDescent="0.3">
      <c r="A23" s="6"/>
      <c r="B23" s="6"/>
      <c r="C23" s="6"/>
      <c r="D23" s="6"/>
      <c r="E23" s="6"/>
      <c r="F23" s="6"/>
      <c r="G23" s="6"/>
      <c r="H23" s="6"/>
      <c r="I23" s="6"/>
      <c r="K23" s="3"/>
    </row>
    <row r="24" spans="1:13" x14ac:dyDescent="0.3">
      <c r="A24" s="6" t="s">
        <v>12</v>
      </c>
      <c r="B24" s="6" t="s">
        <v>4</v>
      </c>
      <c r="C24" s="6"/>
      <c r="D24" s="6"/>
      <c r="E24" s="6"/>
      <c r="F24" s="6"/>
      <c r="G24" s="6"/>
      <c r="H24" s="6"/>
      <c r="I24" s="6"/>
      <c r="K24" s="3"/>
    </row>
    <row r="25" spans="1:13" x14ac:dyDescent="0.3">
      <c r="A25" s="6"/>
      <c r="B25" s="6"/>
      <c r="C25" s="6"/>
      <c r="D25" s="7"/>
      <c r="E25" s="6"/>
      <c r="F25" s="6"/>
      <c r="G25" s="6"/>
      <c r="H25" s="6"/>
      <c r="I25" s="6"/>
      <c r="K25" s="3"/>
    </row>
    <row r="26" spans="1:13" x14ac:dyDescent="0.3">
      <c r="A26" s="6">
        <v>100299</v>
      </c>
      <c r="C26" s="6"/>
      <c r="D26" s="7">
        <v>85.4</v>
      </c>
      <c r="E26" s="6"/>
      <c r="F26" s="6"/>
      <c r="G26" s="6"/>
      <c r="H26" s="6"/>
      <c r="I26" s="6"/>
    </row>
    <row r="27" spans="1:13" x14ac:dyDescent="0.3">
      <c r="A27" s="6">
        <v>100300</v>
      </c>
      <c r="C27" s="6"/>
      <c r="D27" s="7">
        <v>303.62</v>
      </c>
      <c r="E27" s="6"/>
      <c r="F27" s="6"/>
      <c r="G27" s="6"/>
      <c r="H27" s="6"/>
      <c r="I27" s="6"/>
      <c r="M27" s="3"/>
    </row>
    <row r="28" spans="1:13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13" ht="15" thickBot="1" x14ac:dyDescent="0.35">
      <c r="A29" s="6"/>
      <c r="B29" s="11">
        <f>SUM(B25:B28)</f>
        <v>0</v>
      </c>
      <c r="C29" s="6"/>
      <c r="D29" s="8">
        <f>SUM(D25:D28)</f>
        <v>389.02</v>
      </c>
      <c r="E29" s="6"/>
      <c r="F29" s="6"/>
      <c r="G29" s="12">
        <f>D20+B29-D29</f>
        <v>28377.439999999999</v>
      </c>
      <c r="H29" s="6"/>
      <c r="I29" s="13">
        <f>G13-G29</f>
        <v>0</v>
      </c>
    </row>
    <row r="30" spans="1:13" ht="15" thickTop="1" x14ac:dyDescent="0.3">
      <c r="A30" s="6"/>
      <c r="B30" s="6"/>
      <c r="C30" s="6"/>
      <c r="D30" s="6"/>
      <c r="E30" s="6"/>
      <c r="F30" s="6"/>
      <c r="G30" s="6"/>
      <c r="H30" s="6"/>
      <c r="I30" s="6"/>
    </row>
    <row r="31" spans="1:13" x14ac:dyDescent="0.3">
      <c r="A31" s="6"/>
      <c r="B31" s="6"/>
      <c r="C31" s="6"/>
      <c r="D31" s="6"/>
      <c r="E31" s="6"/>
      <c r="F31" s="6"/>
      <c r="G31" s="6"/>
      <c r="H31" s="6"/>
      <c r="I31" s="6"/>
    </row>
    <row r="32" spans="1:13" x14ac:dyDescent="0.3">
      <c r="A32" s="6" t="s">
        <v>68</v>
      </c>
      <c r="B32" s="6"/>
      <c r="C32" s="6"/>
      <c r="D32" s="6"/>
      <c r="E32" s="6"/>
      <c r="F32" s="6"/>
      <c r="G32" s="6"/>
      <c r="H32" s="6"/>
      <c r="I32" s="6"/>
    </row>
    <row r="33" spans="1:9" x14ac:dyDescent="0.3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">
      <c r="A34" s="6" t="s">
        <v>69</v>
      </c>
      <c r="B34" s="6"/>
      <c r="C34" s="6"/>
      <c r="D34" s="6"/>
      <c r="E34" s="6"/>
      <c r="F34" s="6"/>
      <c r="G34" s="7">
        <v>734.05</v>
      </c>
      <c r="H34" s="6"/>
      <c r="I34" s="6"/>
    </row>
    <row r="35" spans="1:9" x14ac:dyDescent="0.3">
      <c r="A35" s="6"/>
      <c r="B35" s="6"/>
      <c r="C35" s="6"/>
      <c r="D35" s="6"/>
      <c r="E35" s="6"/>
      <c r="F35" s="6"/>
      <c r="G35" s="7"/>
      <c r="H35" s="6"/>
      <c r="I35" s="6"/>
    </row>
    <row r="36" spans="1:9" x14ac:dyDescent="0.3">
      <c r="A36" s="6" t="s">
        <v>125</v>
      </c>
      <c r="B36" s="6"/>
      <c r="C36" s="6"/>
      <c r="D36" s="6"/>
      <c r="E36" s="6"/>
      <c r="F36" s="6"/>
      <c r="G36" s="7">
        <v>5849.25</v>
      </c>
      <c r="H36" s="6"/>
      <c r="I36" s="6"/>
    </row>
    <row r="37" spans="1:9" x14ac:dyDescent="0.3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">
      <c r="A38" s="6" t="s">
        <v>90</v>
      </c>
      <c r="B38" s="6"/>
      <c r="C38" s="6"/>
      <c r="D38" s="6"/>
      <c r="E38" s="6"/>
      <c r="F38" s="6"/>
      <c r="G38" s="7">
        <v>5000</v>
      </c>
      <c r="H38" s="6"/>
      <c r="I38" s="6"/>
    </row>
    <row r="39" spans="1:9" x14ac:dyDescent="0.3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">
      <c r="A40" s="6" t="s">
        <v>91</v>
      </c>
      <c r="B40" s="6"/>
      <c r="C40" s="6"/>
      <c r="D40" s="6"/>
      <c r="E40" s="6"/>
      <c r="F40" s="6"/>
      <c r="G40" s="14">
        <f>G29-G34-G36-G38</f>
        <v>16794.14</v>
      </c>
      <c r="H40" s="6"/>
      <c r="I40" s="6"/>
    </row>
    <row r="41" spans="1:9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">
      <c r="A44" s="6" t="s">
        <v>82</v>
      </c>
      <c r="B44" s="6"/>
      <c r="C44" s="6"/>
      <c r="D44" s="6"/>
      <c r="E44" s="6"/>
      <c r="F44" s="6"/>
      <c r="G44" s="6"/>
      <c r="H44" s="6"/>
      <c r="I44" s="6"/>
    </row>
    <row r="45" spans="1:9" x14ac:dyDescent="0.3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">
      <c r="A46" s="6" t="s">
        <v>70</v>
      </c>
      <c r="B46" s="6"/>
      <c r="C46" s="6"/>
      <c r="D46" s="7">
        <v>993.2</v>
      </c>
      <c r="E46" s="6"/>
      <c r="F46" s="6"/>
      <c r="G46" s="6"/>
      <c r="H46" s="6"/>
      <c r="I46" s="6"/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zoomScaleNormal="100" workbookViewId="0">
      <selection activeCell="A19" sqref="A19"/>
    </sheetView>
  </sheetViews>
  <sheetFormatPr defaultColWidth="9.109375" defaultRowHeight="14.4" x14ac:dyDescent="0.3"/>
  <cols>
    <col min="1" max="1" width="10.6640625" style="1" bestFit="1" customWidth="1"/>
    <col min="2" max="2" width="32.88671875" style="1" customWidth="1"/>
    <col min="3" max="4" width="9.109375" style="1"/>
    <col min="5" max="5" width="3.6640625" style="1" customWidth="1"/>
    <col min="6" max="16384" width="9.109375" style="1"/>
  </cols>
  <sheetData>
    <row r="1" spans="1:15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"/>
      <c r="N1" s="15" t="s">
        <v>19</v>
      </c>
      <c r="O1" s="13">
        <f>'Inc&amp;Exp'!I17</f>
        <v>16981.73</v>
      </c>
    </row>
    <row r="2" spans="1:1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 t="s">
        <v>20</v>
      </c>
      <c r="O2" s="13">
        <f>O1-D6</f>
        <v>0</v>
      </c>
    </row>
    <row r="3" spans="1:15" x14ac:dyDescent="0.3">
      <c r="A3" s="42" t="s">
        <v>96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"/>
      <c r="N3" s="6"/>
      <c r="O3" s="6"/>
    </row>
    <row r="4" spans="1:15" x14ac:dyDescent="0.3">
      <c r="A4" s="6"/>
      <c r="B4" s="6"/>
      <c r="C4" s="6"/>
      <c r="D4" s="6"/>
      <c r="E4" s="6"/>
      <c r="F4" s="6"/>
      <c r="G4" s="6"/>
      <c r="H4" s="16" t="s">
        <v>37</v>
      </c>
      <c r="I4" s="17" t="s">
        <v>44</v>
      </c>
      <c r="J4" s="6"/>
      <c r="K4" s="6"/>
      <c r="L4" s="6"/>
      <c r="M4" s="6"/>
      <c r="N4" s="18"/>
      <c r="O4" s="18"/>
    </row>
    <row r="5" spans="1:15" s="5" customFormat="1" x14ac:dyDescent="0.3">
      <c r="A5" s="18" t="s">
        <v>1</v>
      </c>
      <c r="B5" s="18" t="s">
        <v>2</v>
      </c>
      <c r="C5" s="18" t="s">
        <v>3</v>
      </c>
      <c r="D5" s="18" t="s">
        <v>4</v>
      </c>
      <c r="E5" s="18"/>
      <c r="F5" s="16" t="s">
        <v>5</v>
      </c>
      <c r="G5" s="16" t="s">
        <v>24</v>
      </c>
      <c r="H5" s="16" t="s">
        <v>79</v>
      </c>
      <c r="I5" s="16" t="s">
        <v>39</v>
      </c>
      <c r="J5" s="16" t="s">
        <v>86</v>
      </c>
      <c r="K5" s="16" t="s">
        <v>76</v>
      </c>
      <c r="L5" s="19"/>
      <c r="M5" s="18"/>
      <c r="N5" s="6"/>
      <c r="O5" s="6"/>
    </row>
    <row r="6" spans="1:15" s="5" customFormat="1" ht="15" thickBot="1" x14ac:dyDescent="0.35">
      <c r="A6" s="18"/>
      <c r="B6" s="18"/>
      <c r="C6" s="18"/>
      <c r="D6" s="20">
        <f>SUM(D7:D1006)</f>
        <v>16981.73</v>
      </c>
      <c r="E6" s="19"/>
      <c r="F6" s="20">
        <f>SUM(F8:F1006)</f>
        <v>9715</v>
      </c>
      <c r="G6" s="20">
        <f t="shared" ref="G6:K6" si="0">SUM(G7:G1006)</f>
        <v>0</v>
      </c>
      <c r="H6" s="20">
        <f t="shared" si="0"/>
        <v>668.42</v>
      </c>
      <c r="I6" s="20">
        <f t="shared" si="0"/>
        <v>130</v>
      </c>
      <c r="J6" s="20">
        <f t="shared" si="0"/>
        <v>5849.25</v>
      </c>
      <c r="K6" s="20">
        <f t="shared" si="0"/>
        <v>619.05999999999995</v>
      </c>
      <c r="L6" s="21">
        <f>D6-F6-G6-H6-I6-J6-K6</f>
        <v>0</v>
      </c>
      <c r="M6" s="18"/>
      <c r="N6" s="6"/>
      <c r="O6" s="7"/>
    </row>
    <row r="7" spans="1:15" x14ac:dyDescent="0.3">
      <c r="A7" s="22">
        <v>43191</v>
      </c>
      <c r="B7" s="6" t="s">
        <v>101</v>
      </c>
      <c r="C7" s="6" t="s">
        <v>95</v>
      </c>
      <c r="D7" s="6">
        <v>23.75</v>
      </c>
      <c r="E7" s="6"/>
      <c r="F7" s="6"/>
      <c r="G7" s="7"/>
      <c r="H7" s="7"/>
      <c r="I7" s="7"/>
      <c r="J7" s="7"/>
      <c r="K7" s="7">
        <v>23.75</v>
      </c>
      <c r="L7" s="21">
        <f t="shared" ref="L7:L13" si="1">D7-F7-G7-H7-I7-J7-K7</f>
        <v>0</v>
      </c>
      <c r="M7" s="6"/>
      <c r="N7" s="6"/>
      <c r="O7" s="7"/>
    </row>
    <row r="8" spans="1:15" x14ac:dyDescent="0.3">
      <c r="A8" s="22">
        <v>43220</v>
      </c>
      <c r="B8" s="6" t="s">
        <v>94</v>
      </c>
      <c r="C8" s="6" t="s">
        <v>95</v>
      </c>
      <c r="D8" s="7">
        <v>4857.5</v>
      </c>
      <c r="E8" s="7"/>
      <c r="F8" s="7">
        <v>4857.5</v>
      </c>
      <c r="G8" s="6"/>
      <c r="H8" s="6"/>
      <c r="I8" s="6"/>
      <c r="J8" s="6"/>
      <c r="K8" s="6"/>
      <c r="L8" s="21">
        <f t="shared" si="1"/>
        <v>0</v>
      </c>
      <c r="M8" s="6"/>
      <c r="N8" s="6"/>
      <c r="O8" s="7"/>
    </row>
    <row r="9" spans="1:15" x14ac:dyDescent="0.3">
      <c r="A9" s="22">
        <v>43266</v>
      </c>
      <c r="B9" s="6" t="s">
        <v>110</v>
      </c>
      <c r="C9" s="6" t="s">
        <v>95</v>
      </c>
      <c r="D9" s="7">
        <v>15</v>
      </c>
      <c r="E9" s="6"/>
      <c r="F9" s="7"/>
      <c r="G9" s="6"/>
      <c r="H9" s="6"/>
      <c r="I9" s="7">
        <v>15</v>
      </c>
      <c r="J9" s="6"/>
      <c r="K9" s="6"/>
      <c r="L9" s="21">
        <f t="shared" si="1"/>
        <v>0</v>
      </c>
      <c r="M9" s="6"/>
      <c r="N9" s="6"/>
      <c r="O9" s="6"/>
    </row>
    <row r="10" spans="1:15" x14ac:dyDescent="0.3">
      <c r="A10" s="22">
        <v>43295</v>
      </c>
      <c r="B10" s="6" t="s">
        <v>111</v>
      </c>
      <c r="C10" s="6" t="s">
        <v>95</v>
      </c>
      <c r="D10" s="7">
        <v>25</v>
      </c>
      <c r="E10" s="6"/>
      <c r="F10" s="6"/>
      <c r="G10" s="6"/>
      <c r="H10" s="6"/>
      <c r="I10" s="7">
        <v>25</v>
      </c>
      <c r="J10" s="6"/>
      <c r="K10" s="7"/>
      <c r="L10" s="21">
        <f t="shared" si="1"/>
        <v>0</v>
      </c>
      <c r="M10" s="6"/>
      <c r="N10" s="6"/>
      <c r="O10" s="6"/>
    </row>
    <row r="11" spans="1:15" x14ac:dyDescent="0.3">
      <c r="A11" s="22">
        <v>43336</v>
      </c>
      <c r="B11" s="6" t="s">
        <v>111</v>
      </c>
      <c r="C11" s="6" t="s">
        <v>95</v>
      </c>
      <c r="D11" s="7">
        <v>25</v>
      </c>
      <c r="E11" s="7"/>
      <c r="F11" s="7"/>
      <c r="G11" s="7"/>
      <c r="H11" s="7"/>
      <c r="I11" s="7">
        <v>25</v>
      </c>
      <c r="J11" s="7"/>
      <c r="K11" s="7"/>
      <c r="L11" s="21">
        <f t="shared" si="1"/>
        <v>0</v>
      </c>
      <c r="M11" s="6"/>
      <c r="N11" s="6"/>
      <c r="O11" s="6"/>
    </row>
    <row r="12" spans="1:15" x14ac:dyDescent="0.3">
      <c r="A12" s="22">
        <v>43342</v>
      </c>
      <c r="B12" s="6" t="s">
        <v>115</v>
      </c>
      <c r="C12" s="6" t="s">
        <v>95</v>
      </c>
      <c r="D12" s="7">
        <v>15</v>
      </c>
      <c r="E12" s="7"/>
      <c r="F12" s="7"/>
      <c r="G12" s="7"/>
      <c r="H12" s="7"/>
      <c r="I12" s="7">
        <v>15</v>
      </c>
      <c r="J12" s="7"/>
      <c r="K12" s="7"/>
      <c r="L12" s="21">
        <f t="shared" si="1"/>
        <v>0</v>
      </c>
      <c r="M12" s="6"/>
      <c r="N12" s="6"/>
      <c r="O12" s="6"/>
    </row>
    <row r="13" spans="1:15" x14ac:dyDescent="0.3">
      <c r="A13" s="22">
        <v>43350</v>
      </c>
      <c r="B13" s="6" t="s">
        <v>116</v>
      </c>
      <c r="C13" s="6" t="s">
        <v>95</v>
      </c>
      <c r="D13" s="7">
        <v>595.30999999999995</v>
      </c>
      <c r="E13" s="7"/>
      <c r="F13" s="7"/>
      <c r="G13" s="7"/>
      <c r="H13" s="7"/>
      <c r="I13" s="7"/>
      <c r="J13" s="7"/>
      <c r="K13" s="7">
        <v>595.30999999999995</v>
      </c>
      <c r="L13" s="21">
        <f t="shared" si="1"/>
        <v>0</v>
      </c>
      <c r="M13" s="6"/>
      <c r="N13" s="6"/>
      <c r="O13" s="6"/>
    </row>
    <row r="14" spans="1:15" x14ac:dyDescent="0.3">
      <c r="A14" s="22">
        <v>43371</v>
      </c>
      <c r="B14" s="6" t="s">
        <v>118</v>
      </c>
      <c r="C14" s="6" t="s">
        <v>95</v>
      </c>
      <c r="D14" s="7">
        <v>4857.5</v>
      </c>
      <c r="E14" s="6"/>
      <c r="F14" s="6">
        <v>4857.5</v>
      </c>
      <c r="G14" s="6"/>
      <c r="H14" s="6"/>
      <c r="I14" s="6"/>
      <c r="J14" s="6"/>
      <c r="K14" s="6"/>
      <c r="L14" s="21">
        <f t="shared" ref="L14" si="2">D17-F17-G17-H17-I17-J17-K17</f>
        <v>0</v>
      </c>
      <c r="M14" s="6"/>
      <c r="N14" s="6"/>
      <c r="O14" s="6"/>
    </row>
    <row r="15" spans="1:15" x14ac:dyDescent="0.3">
      <c r="A15" s="22">
        <v>43376</v>
      </c>
      <c r="B15" s="6" t="s">
        <v>83</v>
      </c>
      <c r="C15" s="6" t="s">
        <v>95</v>
      </c>
      <c r="D15" s="7">
        <v>668.42</v>
      </c>
      <c r="E15" s="7"/>
      <c r="F15" s="7"/>
      <c r="G15" s="7"/>
      <c r="H15" s="7">
        <v>668.42</v>
      </c>
      <c r="I15" s="7"/>
      <c r="J15" s="7"/>
      <c r="K15" s="7"/>
      <c r="L15" s="21">
        <f>D20-F20-G20-H20-I20-J20-K20</f>
        <v>0</v>
      </c>
      <c r="M15" s="6"/>
      <c r="N15" s="6"/>
      <c r="O15" s="6"/>
    </row>
    <row r="16" spans="1:15" x14ac:dyDescent="0.3">
      <c r="A16" s="22">
        <v>43409</v>
      </c>
      <c r="B16" s="6" t="s">
        <v>118</v>
      </c>
      <c r="C16" s="6" t="s">
        <v>95</v>
      </c>
      <c r="D16" s="7">
        <v>5849.25</v>
      </c>
      <c r="E16" s="6"/>
      <c r="F16" s="6"/>
      <c r="G16" s="6"/>
      <c r="H16" s="6"/>
      <c r="I16" s="6"/>
      <c r="J16" s="6">
        <v>5849.25</v>
      </c>
      <c r="K16" s="6"/>
      <c r="L16" s="21">
        <f>D21-F21-G21-H21-I21-J21-K21</f>
        <v>0</v>
      </c>
      <c r="M16" s="6"/>
      <c r="N16" s="6"/>
      <c r="O16" s="6"/>
    </row>
    <row r="17" spans="1:15" x14ac:dyDescent="0.3">
      <c r="A17" s="22">
        <v>43428</v>
      </c>
      <c r="B17" s="6" t="s">
        <v>122</v>
      </c>
      <c r="C17" s="6" t="s">
        <v>95</v>
      </c>
      <c r="D17" s="7">
        <v>25</v>
      </c>
      <c r="E17" s="7"/>
      <c r="F17" s="7"/>
      <c r="G17" s="7"/>
      <c r="H17" s="7"/>
      <c r="I17" s="7">
        <v>25</v>
      </c>
      <c r="J17" s="7"/>
      <c r="K17" s="7"/>
      <c r="L17" s="21">
        <f t="shared" ref="L17:L18" si="3">D17-F17-G17-H17-I17-J17-K17</f>
        <v>0</v>
      </c>
      <c r="M17" s="6"/>
      <c r="N17" s="6"/>
      <c r="O17" s="7"/>
    </row>
    <row r="18" spans="1:15" x14ac:dyDescent="0.3">
      <c r="A18" s="2">
        <v>43524</v>
      </c>
      <c r="B18" s="1" t="s">
        <v>122</v>
      </c>
      <c r="C18" s="1" t="s">
        <v>95</v>
      </c>
      <c r="D18" s="3">
        <v>25</v>
      </c>
      <c r="E18" s="3"/>
      <c r="F18" s="3"/>
      <c r="G18" s="3"/>
      <c r="H18" s="3"/>
      <c r="I18" s="3">
        <v>25</v>
      </c>
      <c r="J18" s="3"/>
      <c r="K18" s="3"/>
      <c r="L18" s="4">
        <f t="shared" si="3"/>
        <v>0</v>
      </c>
      <c r="O18" s="3"/>
    </row>
    <row r="19" spans="1:15" x14ac:dyDescent="0.3">
      <c r="A19" s="2"/>
      <c r="D19" s="3"/>
      <c r="E19" s="3"/>
      <c r="F19" s="3"/>
      <c r="G19" s="3"/>
      <c r="H19" s="3"/>
      <c r="I19" s="3"/>
      <c r="J19" s="3"/>
      <c r="K19" s="3"/>
      <c r="L19" s="4"/>
      <c r="O19" s="3"/>
    </row>
    <row r="20" spans="1:15" x14ac:dyDescent="0.3">
      <c r="A20" s="2"/>
      <c r="D20" s="3"/>
      <c r="E20" s="3"/>
      <c r="F20" s="3"/>
      <c r="G20" s="3"/>
      <c r="H20" s="3"/>
      <c r="I20" s="3"/>
      <c r="J20" s="3"/>
      <c r="K20" s="3"/>
      <c r="L20" s="4"/>
    </row>
    <row r="21" spans="1:15" x14ac:dyDescent="0.3">
      <c r="A21" s="2"/>
      <c r="D21" s="3"/>
      <c r="E21" s="3"/>
      <c r="F21" s="3"/>
      <c r="G21" s="3"/>
      <c r="H21" s="3"/>
      <c r="I21" s="3"/>
      <c r="J21" s="3"/>
      <c r="K21" s="3"/>
      <c r="L21" s="4"/>
    </row>
    <row r="22" spans="1:15" x14ac:dyDescent="0.3">
      <c r="A22" s="2"/>
      <c r="D22" s="3"/>
      <c r="E22" s="3"/>
      <c r="F22" s="3"/>
      <c r="G22" s="3"/>
      <c r="H22" s="3"/>
      <c r="I22" s="3"/>
      <c r="J22" s="3"/>
      <c r="K22" s="3"/>
      <c r="L22" s="4"/>
    </row>
    <row r="23" spans="1:15" x14ac:dyDescent="0.3">
      <c r="A23" s="2"/>
      <c r="D23" s="3"/>
      <c r="E23" s="3"/>
      <c r="F23" s="3"/>
      <c r="G23" s="3"/>
      <c r="H23" s="3"/>
      <c r="I23" s="3"/>
      <c r="J23" s="3"/>
      <c r="K23" s="3"/>
      <c r="L23" s="4"/>
    </row>
    <row r="24" spans="1:15" x14ac:dyDescent="0.3">
      <c r="A24" s="2"/>
      <c r="D24" s="3"/>
      <c r="E24" s="3"/>
      <c r="F24" s="3"/>
      <c r="G24" s="3"/>
      <c r="H24" s="3"/>
      <c r="I24" s="3"/>
      <c r="J24" s="3"/>
      <c r="K24" s="3"/>
      <c r="L24" s="4"/>
    </row>
    <row r="25" spans="1:15" x14ac:dyDescent="0.3">
      <c r="A25" s="2"/>
      <c r="D25" s="3"/>
      <c r="E25" s="3"/>
      <c r="F25" s="3"/>
      <c r="G25" s="3"/>
      <c r="H25" s="3"/>
      <c r="I25" s="3"/>
      <c r="J25" s="3"/>
      <c r="K25" s="3"/>
      <c r="L25" s="4"/>
    </row>
    <row r="26" spans="1:15" x14ac:dyDescent="0.3">
      <c r="A26" s="2"/>
      <c r="D26" s="3"/>
      <c r="E26" s="3"/>
      <c r="F26" s="3"/>
      <c r="G26" s="3"/>
      <c r="H26" s="3"/>
      <c r="I26" s="3"/>
      <c r="J26" s="3"/>
      <c r="K26" s="3"/>
      <c r="L26" s="4"/>
    </row>
    <row r="27" spans="1:15" x14ac:dyDescent="0.3">
      <c r="A27" s="2"/>
      <c r="D27" s="3"/>
      <c r="E27" s="3"/>
      <c r="F27" s="3"/>
      <c r="G27" s="3"/>
      <c r="H27" s="3"/>
      <c r="I27" s="3"/>
      <c r="J27" s="3"/>
      <c r="K27" s="3"/>
      <c r="L27" s="4"/>
    </row>
    <row r="28" spans="1:15" x14ac:dyDescent="0.3">
      <c r="A28" s="2"/>
      <c r="D28" s="3"/>
      <c r="E28" s="3"/>
      <c r="F28" s="3"/>
      <c r="G28" s="3"/>
      <c r="H28" s="3"/>
      <c r="I28" s="3"/>
      <c r="J28" s="3"/>
      <c r="K28" s="3"/>
      <c r="L28" s="4"/>
    </row>
    <row r="29" spans="1:15" x14ac:dyDescent="0.3">
      <c r="A29" s="2"/>
      <c r="D29" s="3"/>
      <c r="E29" s="3"/>
      <c r="F29" s="3"/>
      <c r="G29" s="3"/>
      <c r="H29" s="3"/>
      <c r="I29" s="3"/>
      <c r="J29" s="3"/>
      <c r="K29" s="3"/>
      <c r="L29" s="4"/>
    </row>
    <row r="30" spans="1:15" x14ac:dyDescent="0.3">
      <c r="A30" s="2"/>
      <c r="D30" s="3"/>
      <c r="E30" s="3"/>
      <c r="F30" s="3"/>
      <c r="G30" s="3"/>
      <c r="H30" s="3"/>
      <c r="I30" s="3"/>
      <c r="J30" s="3"/>
      <c r="K30" s="3"/>
      <c r="L30" s="4"/>
    </row>
    <row r="31" spans="1:15" x14ac:dyDescent="0.3">
      <c r="D31" s="3"/>
      <c r="E31" s="3"/>
      <c r="F31" s="3"/>
      <c r="G31" s="3"/>
      <c r="H31" s="3"/>
      <c r="I31" s="3"/>
      <c r="J31" s="3"/>
      <c r="K31" s="3"/>
      <c r="L31" s="3"/>
    </row>
    <row r="32" spans="1:15" x14ac:dyDescent="0.3">
      <c r="D32" s="3"/>
      <c r="E32" s="3"/>
      <c r="F32" s="3"/>
      <c r="G32" s="3"/>
      <c r="H32" s="3"/>
      <c r="I32" s="3"/>
      <c r="J32" s="3"/>
      <c r="K32" s="3"/>
      <c r="L32" s="3"/>
    </row>
    <row r="33" spans="4:12" x14ac:dyDescent="0.3">
      <c r="D33" s="3"/>
      <c r="E33" s="3"/>
      <c r="F33" s="3"/>
      <c r="G33" s="3"/>
      <c r="H33" s="3"/>
      <c r="I33" s="3"/>
      <c r="J33" s="3"/>
      <c r="K33" s="3"/>
      <c r="L33" s="3"/>
    </row>
    <row r="34" spans="4:12" x14ac:dyDescent="0.3">
      <c r="D34" s="3"/>
      <c r="E34" s="3"/>
      <c r="F34" s="3"/>
      <c r="G34" s="3"/>
      <c r="H34" s="3"/>
      <c r="I34" s="3"/>
      <c r="J34" s="3"/>
      <c r="K34" s="3"/>
      <c r="L34" s="3"/>
    </row>
    <row r="35" spans="4:12" x14ac:dyDescent="0.3">
      <c r="D35" s="3"/>
      <c r="E35" s="3"/>
      <c r="F35" s="3"/>
      <c r="G35" s="3"/>
      <c r="H35" s="3"/>
      <c r="I35" s="3"/>
      <c r="J35" s="3"/>
      <c r="K35" s="3"/>
    </row>
    <row r="36" spans="4:12" x14ac:dyDescent="0.3">
      <c r="D36" s="3"/>
      <c r="E36" s="3"/>
      <c r="F36" s="3"/>
      <c r="G36" s="3"/>
      <c r="H36" s="3"/>
      <c r="I36" s="3"/>
      <c r="J36" s="3"/>
      <c r="K36" s="3"/>
    </row>
    <row r="37" spans="4:12" x14ac:dyDescent="0.3">
      <c r="D37" s="3"/>
      <c r="E37" s="3"/>
      <c r="F37" s="3"/>
      <c r="G37" s="3"/>
      <c r="H37" s="3"/>
      <c r="I37" s="3"/>
      <c r="J37" s="3"/>
      <c r="K37" s="3"/>
    </row>
    <row r="38" spans="4:12" x14ac:dyDescent="0.3">
      <c r="D38" s="3"/>
      <c r="E38" s="3"/>
      <c r="F38" s="3"/>
      <c r="G38" s="3"/>
      <c r="H38" s="3"/>
      <c r="I38" s="3"/>
      <c r="J38" s="3"/>
      <c r="K38" s="3"/>
    </row>
    <row r="39" spans="4:12" x14ac:dyDescent="0.3">
      <c r="D39" s="3"/>
      <c r="E39" s="3"/>
      <c r="F39" s="3"/>
      <c r="G39" s="3"/>
      <c r="H39" s="3"/>
      <c r="I39" s="3"/>
      <c r="J39" s="3"/>
      <c r="K39" s="3"/>
    </row>
    <row r="40" spans="4:12" x14ac:dyDescent="0.3">
      <c r="D40" s="3"/>
      <c r="E40" s="3"/>
      <c r="F40" s="3"/>
      <c r="G40" s="3"/>
      <c r="H40" s="3"/>
      <c r="I40" s="3"/>
      <c r="J40" s="3"/>
      <c r="K40" s="3"/>
    </row>
    <row r="41" spans="4:12" x14ac:dyDescent="0.3">
      <c r="D41" s="3"/>
      <c r="E41" s="3"/>
      <c r="F41" s="3"/>
      <c r="G41" s="3"/>
      <c r="H41" s="3"/>
      <c r="I41" s="3"/>
      <c r="J41" s="3"/>
      <c r="K41" s="3"/>
    </row>
    <row r="42" spans="4:12" x14ac:dyDescent="0.3">
      <c r="D42" s="3"/>
      <c r="E42" s="3"/>
      <c r="F42" s="3"/>
      <c r="G42" s="3"/>
      <c r="H42" s="3"/>
      <c r="I42" s="3"/>
      <c r="J42" s="3"/>
      <c r="K42" s="3"/>
    </row>
    <row r="43" spans="4:12" x14ac:dyDescent="0.3">
      <c r="D43" s="3"/>
      <c r="E43" s="3"/>
      <c r="F43" s="3"/>
      <c r="G43" s="3"/>
      <c r="H43" s="3"/>
      <c r="I43" s="3"/>
      <c r="J43" s="3"/>
      <c r="K43" s="3"/>
    </row>
  </sheetData>
  <mergeCells count="2">
    <mergeCell ref="A1:L1"/>
    <mergeCell ref="A3:L3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0"/>
  <sheetViews>
    <sheetView workbookViewId="0">
      <pane ySplit="6" topLeftCell="A34" activePane="bottomLeft" state="frozen"/>
      <selection pane="bottomLeft" activeCell="A48" sqref="A48"/>
    </sheetView>
  </sheetViews>
  <sheetFormatPr defaultColWidth="9.109375" defaultRowHeight="14.4" x14ac:dyDescent="0.3"/>
  <cols>
    <col min="1" max="1" width="10.6640625" style="6" bestFit="1" customWidth="1"/>
    <col min="2" max="2" width="23.44140625" style="6" customWidth="1"/>
    <col min="3" max="3" width="25.5546875" style="6" customWidth="1"/>
    <col min="4" max="5" width="9.109375" style="6"/>
    <col min="6" max="6" width="3.6640625" style="6" customWidth="1"/>
    <col min="7" max="18" width="9.109375" style="6"/>
    <col min="19" max="19" width="15.88671875" style="6" customWidth="1"/>
    <col min="20" max="16384" width="9.109375" style="6"/>
  </cols>
  <sheetData>
    <row r="1" spans="1:30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15" t="s">
        <v>19</v>
      </c>
      <c r="AC1" s="13">
        <f>'Inc&amp;Exp'!I50</f>
        <v>10768.01</v>
      </c>
    </row>
    <row r="2" spans="1:30" x14ac:dyDescent="0.3">
      <c r="AB2" s="15" t="s">
        <v>20</v>
      </c>
      <c r="AC2" s="13">
        <f>AC1-E7</f>
        <v>0</v>
      </c>
    </row>
    <row r="3" spans="1:30" x14ac:dyDescent="0.3">
      <c r="A3" s="42" t="s">
        <v>128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5" spans="1:30" s="16" customFormat="1" x14ac:dyDescent="0.3">
      <c r="A5" s="16" t="s">
        <v>1</v>
      </c>
      <c r="B5" s="16" t="s">
        <v>71</v>
      </c>
      <c r="C5" s="16" t="s">
        <v>2</v>
      </c>
      <c r="D5" s="16" t="s">
        <v>80</v>
      </c>
      <c r="E5" s="16" t="s">
        <v>4</v>
      </c>
      <c r="G5" s="16" t="s">
        <v>29</v>
      </c>
      <c r="H5" s="16" t="s">
        <v>29</v>
      </c>
      <c r="I5" s="16" t="s">
        <v>60</v>
      </c>
      <c r="J5" s="16" t="s">
        <v>57</v>
      </c>
      <c r="K5" s="16" t="s">
        <v>6</v>
      </c>
      <c r="L5" s="16" t="s">
        <v>32</v>
      </c>
      <c r="M5" s="16" t="s">
        <v>33</v>
      </c>
      <c r="N5" s="16" t="s">
        <v>24</v>
      </c>
      <c r="O5" s="16" t="s">
        <v>34</v>
      </c>
      <c r="P5" s="16" t="s">
        <v>38</v>
      </c>
      <c r="Q5" s="16" t="s">
        <v>49</v>
      </c>
      <c r="R5" s="16" t="s">
        <v>85</v>
      </c>
      <c r="S5" s="16" t="s">
        <v>62</v>
      </c>
      <c r="T5" s="16" t="s">
        <v>72</v>
      </c>
      <c r="U5" s="16" t="s">
        <v>26</v>
      </c>
      <c r="V5" s="16" t="s">
        <v>64</v>
      </c>
      <c r="W5" s="16" t="s">
        <v>39</v>
      </c>
      <c r="X5" s="16" t="s">
        <v>76</v>
      </c>
      <c r="Y5" s="16" t="s">
        <v>36</v>
      </c>
      <c r="Z5" s="16" t="s">
        <v>37</v>
      </c>
      <c r="AA5" s="23">
        <f>SUM(G7:Z7)</f>
        <v>10768.01</v>
      </c>
    </row>
    <row r="6" spans="1:30" s="16" customFormat="1" x14ac:dyDescent="0.3">
      <c r="G6" s="16" t="s">
        <v>30</v>
      </c>
      <c r="H6" s="16" t="s">
        <v>31</v>
      </c>
      <c r="I6" s="16" t="s">
        <v>31</v>
      </c>
      <c r="O6" s="16" t="s">
        <v>35</v>
      </c>
      <c r="S6" s="16" t="s">
        <v>63</v>
      </c>
      <c r="U6" s="16" t="s">
        <v>27</v>
      </c>
      <c r="V6" s="16" t="s">
        <v>65</v>
      </c>
    </row>
    <row r="7" spans="1:30" ht="15" thickBot="1" x14ac:dyDescent="0.35">
      <c r="E7" s="9">
        <f>SUM(E8:E1006)</f>
        <v>10768.009999999998</v>
      </c>
      <c r="F7" s="7"/>
      <c r="G7" s="9">
        <f>SUM(G8:G1005)</f>
        <v>1792.6800000000003</v>
      </c>
      <c r="H7" s="9">
        <f t="shared" ref="H7:Z7" si="0">SUM(H8:H1005)</f>
        <v>17.52</v>
      </c>
      <c r="I7" s="9">
        <f t="shared" si="0"/>
        <v>0</v>
      </c>
      <c r="J7" s="9">
        <f t="shared" si="0"/>
        <v>0</v>
      </c>
      <c r="K7" s="9">
        <f t="shared" si="0"/>
        <v>306.45</v>
      </c>
      <c r="L7" s="9">
        <f t="shared" si="0"/>
        <v>40</v>
      </c>
      <c r="M7" s="9">
        <f t="shared" si="0"/>
        <v>5865.4400000000005</v>
      </c>
      <c r="N7" s="9">
        <f t="shared" si="0"/>
        <v>0</v>
      </c>
      <c r="O7" s="9">
        <f t="shared" si="0"/>
        <v>1420.5900000000001</v>
      </c>
      <c r="P7" s="9">
        <f t="shared" si="0"/>
        <v>175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136.72999999999999</v>
      </c>
      <c r="U7" s="9">
        <f t="shared" si="0"/>
        <v>798</v>
      </c>
      <c r="V7" s="9">
        <f t="shared" si="0"/>
        <v>25</v>
      </c>
      <c r="W7" s="9">
        <f t="shared" si="0"/>
        <v>15</v>
      </c>
      <c r="X7" s="9">
        <f t="shared" si="0"/>
        <v>16</v>
      </c>
      <c r="Y7" s="9">
        <f t="shared" si="0"/>
        <v>0</v>
      </c>
      <c r="Z7" s="9">
        <f t="shared" si="0"/>
        <v>159.6</v>
      </c>
      <c r="AA7" s="21">
        <f>E7-G7-H7-I7-J7-K7-L7-M7-N7-O7-P7-Q7-R7-S7-T7-U7-V7-W7-X7-Y7-Z7</f>
        <v>-3.723243935382925E-12</v>
      </c>
    </row>
    <row r="8" spans="1:30" x14ac:dyDescent="0.3">
      <c r="A8" s="22">
        <v>43206</v>
      </c>
      <c r="B8" s="22" t="s">
        <v>56</v>
      </c>
      <c r="C8" s="6" t="s">
        <v>30</v>
      </c>
      <c r="D8" s="6">
        <v>100261</v>
      </c>
      <c r="E8" s="7">
        <v>111.61</v>
      </c>
      <c r="G8" s="7">
        <v>111.61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AA8" s="21">
        <f t="shared" ref="AA8:AA47" si="1">E8-G8-H8-I8-J8-K8-L8-M8-N8-O8-P8-Q8-R8-S8-T8-U8-V8-W8-X8-Y8-Z8</f>
        <v>0</v>
      </c>
      <c r="AD8" s="7"/>
    </row>
    <row r="9" spans="1:30" x14ac:dyDescent="0.3">
      <c r="A9" s="22">
        <v>43206</v>
      </c>
      <c r="B9" s="22" t="s">
        <v>97</v>
      </c>
      <c r="C9" s="6" t="s">
        <v>98</v>
      </c>
      <c r="D9" s="6">
        <v>100626</v>
      </c>
      <c r="E9" s="7">
        <v>1635.38</v>
      </c>
      <c r="G9" s="7"/>
      <c r="H9" s="7"/>
      <c r="I9" s="7"/>
      <c r="J9" s="7"/>
      <c r="K9" s="7"/>
      <c r="L9" s="7"/>
      <c r="M9" s="7">
        <v>1635.38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A9" s="21">
        <f t="shared" si="1"/>
        <v>0</v>
      </c>
      <c r="AD9" s="7"/>
    </row>
    <row r="10" spans="1:30" x14ac:dyDescent="0.3">
      <c r="A10" s="22">
        <v>43241</v>
      </c>
      <c r="B10" s="22" t="s">
        <v>56</v>
      </c>
      <c r="C10" s="6" t="s">
        <v>30</v>
      </c>
      <c r="D10" s="6">
        <v>100263</v>
      </c>
      <c r="E10" s="7">
        <v>116.17</v>
      </c>
      <c r="G10" s="7">
        <v>116.17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21">
        <f t="shared" si="1"/>
        <v>0</v>
      </c>
      <c r="AD10" s="7"/>
    </row>
    <row r="11" spans="1:30" x14ac:dyDescent="0.3">
      <c r="A11" s="22">
        <v>43241</v>
      </c>
      <c r="B11" s="22" t="s">
        <v>83</v>
      </c>
      <c r="C11" s="6" t="s">
        <v>84</v>
      </c>
      <c r="D11" s="6">
        <v>100264</v>
      </c>
      <c r="E11" s="7">
        <v>83.8</v>
      </c>
      <c r="G11" s="7">
        <v>83.8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21">
        <f t="shared" si="1"/>
        <v>0</v>
      </c>
      <c r="AD11" s="7"/>
    </row>
    <row r="12" spans="1:30" x14ac:dyDescent="0.3">
      <c r="A12" s="22">
        <v>43241</v>
      </c>
      <c r="B12" s="22" t="s">
        <v>99</v>
      </c>
      <c r="C12" s="6" t="s">
        <v>44</v>
      </c>
      <c r="D12" s="6">
        <v>100265</v>
      </c>
      <c r="E12" s="7">
        <v>272.07</v>
      </c>
      <c r="G12" s="7"/>
      <c r="H12" s="7"/>
      <c r="I12" s="7"/>
      <c r="J12" s="7"/>
      <c r="K12" s="7"/>
      <c r="L12" s="7"/>
      <c r="M12" s="7"/>
      <c r="N12" s="7"/>
      <c r="O12" s="7">
        <v>272.07</v>
      </c>
      <c r="P12" s="7"/>
      <c r="Q12" s="7"/>
      <c r="R12" s="7"/>
      <c r="S12" s="7"/>
      <c r="T12" s="7"/>
      <c r="U12" s="7"/>
      <c r="V12" s="7"/>
      <c r="W12" s="7"/>
      <c r="X12" s="7"/>
      <c r="Y12" s="7"/>
      <c r="AA12" s="21">
        <f t="shared" si="1"/>
        <v>0</v>
      </c>
    </row>
    <row r="13" spans="1:30" x14ac:dyDescent="0.3">
      <c r="A13" s="22">
        <v>43241</v>
      </c>
      <c r="B13" s="22" t="s">
        <v>100</v>
      </c>
      <c r="C13" s="6" t="s">
        <v>98</v>
      </c>
      <c r="D13" s="6">
        <v>100266</v>
      </c>
      <c r="E13" s="7">
        <v>186</v>
      </c>
      <c r="G13" s="7"/>
      <c r="H13" s="7"/>
      <c r="I13" s="7"/>
      <c r="J13" s="7"/>
      <c r="K13" s="7"/>
      <c r="L13" s="7"/>
      <c r="M13" s="7">
        <v>186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A13" s="21">
        <f t="shared" si="1"/>
        <v>0</v>
      </c>
    </row>
    <row r="14" spans="1:30" x14ac:dyDescent="0.3">
      <c r="A14" s="22">
        <v>43269</v>
      </c>
      <c r="B14" s="22" t="s">
        <v>56</v>
      </c>
      <c r="C14" s="6" t="s">
        <v>30</v>
      </c>
      <c r="D14" s="6">
        <v>100267</v>
      </c>
      <c r="E14" s="7">
        <v>113.99</v>
      </c>
      <c r="G14" s="7">
        <v>113.99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AA14" s="21">
        <f t="shared" si="1"/>
        <v>0</v>
      </c>
    </row>
    <row r="15" spans="1:30" x14ac:dyDescent="0.3">
      <c r="A15" s="22">
        <v>43269</v>
      </c>
      <c r="B15" s="22" t="s">
        <v>99</v>
      </c>
      <c r="C15" s="6" t="s">
        <v>44</v>
      </c>
      <c r="D15" s="6">
        <v>100268</v>
      </c>
      <c r="E15" s="7">
        <v>279.52</v>
      </c>
      <c r="G15" s="7"/>
      <c r="H15" s="7"/>
      <c r="I15" s="7"/>
      <c r="J15" s="7"/>
      <c r="K15" s="7"/>
      <c r="L15" s="7"/>
      <c r="M15" s="7"/>
      <c r="N15" s="7"/>
      <c r="O15" s="7">
        <v>279.52</v>
      </c>
      <c r="P15" s="7"/>
      <c r="Q15" s="7"/>
      <c r="R15" s="7"/>
      <c r="S15" s="7"/>
      <c r="T15" s="7"/>
      <c r="U15" s="7"/>
      <c r="V15" s="7"/>
      <c r="W15" s="7"/>
      <c r="X15" s="7"/>
      <c r="Y15" s="7"/>
      <c r="AA15" s="21">
        <f t="shared" si="1"/>
        <v>0</v>
      </c>
    </row>
    <row r="16" spans="1:30" x14ac:dyDescent="0.3">
      <c r="A16" s="22">
        <v>43269</v>
      </c>
      <c r="B16" s="22" t="s">
        <v>102</v>
      </c>
      <c r="C16" s="6" t="s">
        <v>103</v>
      </c>
      <c r="D16" s="6">
        <v>100269</v>
      </c>
      <c r="E16" s="7">
        <v>25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25</v>
      </c>
      <c r="W16" s="7"/>
      <c r="X16" s="7"/>
      <c r="Y16" s="7"/>
      <c r="AA16" s="21">
        <f t="shared" si="1"/>
        <v>0</v>
      </c>
    </row>
    <row r="17" spans="1:27" x14ac:dyDescent="0.3">
      <c r="A17" s="22">
        <v>43269</v>
      </c>
      <c r="B17" s="22" t="s">
        <v>83</v>
      </c>
      <c r="C17" s="6" t="s">
        <v>84</v>
      </c>
      <c r="D17" s="6">
        <v>100270</v>
      </c>
      <c r="E17" s="7">
        <v>85.4</v>
      </c>
      <c r="G17" s="7">
        <v>85.4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1">
        <f t="shared" si="1"/>
        <v>0</v>
      </c>
    </row>
    <row r="18" spans="1:27" x14ac:dyDescent="0.3">
      <c r="A18" s="22"/>
      <c r="B18" s="22"/>
      <c r="C18" s="6" t="s">
        <v>104</v>
      </c>
      <c r="D18" s="6">
        <v>100271</v>
      </c>
      <c r="E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1">
        <f t="shared" si="1"/>
        <v>0</v>
      </c>
    </row>
    <row r="19" spans="1:27" x14ac:dyDescent="0.3">
      <c r="A19" s="22">
        <v>43269</v>
      </c>
      <c r="B19" s="22" t="s">
        <v>105</v>
      </c>
      <c r="C19" s="6" t="s">
        <v>106</v>
      </c>
      <c r="D19" s="6">
        <v>100272</v>
      </c>
      <c r="E19" s="7">
        <v>136.72999999999999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136.72999999999999</v>
      </c>
      <c r="U19" s="7"/>
      <c r="V19" s="7"/>
      <c r="W19" s="7"/>
      <c r="X19" s="7"/>
      <c r="Y19" s="7"/>
      <c r="Z19" s="7"/>
      <c r="AA19" s="21">
        <f t="shared" si="1"/>
        <v>0</v>
      </c>
    </row>
    <row r="20" spans="1:27" x14ac:dyDescent="0.3">
      <c r="A20" s="22">
        <v>43269</v>
      </c>
      <c r="B20" s="22" t="s">
        <v>107</v>
      </c>
      <c r="C20" s="6" t="s">
        <v>108</v>
      </c>
      <c r="D20" s="6">
        <v>100273</v>
      </c>
      <c r="E20" s="7">
        <v>40</v>
      </c>
      <c r="G20" s="7"/>
      <c r="H20" s="7"/>
      <c r="I20" s="7"/>
      <c r="J20" s="7"/>
      <c r="K20" s="7"/>
      <c r="L20" s="7">
        <v>40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21">
        <f t="shared" si="1"/>
        <v>0</v>
      </c>
    </row>
    <row r="21" spans="1:27" x14ac:dyDescent="0.3">
      <c r="A21" s="22">
        <v>43269</v>
      </c>
      <c r="B21" s="22" t="s">
        <v>109</v>
      </c>
      <c r="C21" s="6" t="s">
        <v>6</v>
      </c>
      <c r="D21" s="6">
        <v>100274</v>
      </c>
      <c r="E21" s="7">
        <v>306.45</v>
      </c>
      <c r="G21" s="7"/>
      <c r="H21" s="7"/>
      <c r="I21" s="7"/>
      <c r="J21" s="7"/>
      <c r="K21" s="7">
        <v>306.45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1">
        <f t="shared" si="1"/>
        <v>0</v>
      </c>
    </row>
    <row r="22" spans="1:27" x14ac:dyDescent="0.3">
      <c r="A22" s="24">
        <v>43297</v>
      </c>
      <c r="B22" s="25" t="s">
        <v>56</v>
      </c>
      <c r="C22" s="26" t="s">
        <v>30</v>
      </c>
      <c r="D22" s="6">
        <v>100275</v>
      </c>
      <c r="E22" s="7">
        <v>113.99</v>
      </c>
      <c r="G22" s="7">
        <v>113.99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1">
        <f t="shared" si="1"/>
        <v>0</v>
      </c>
    </row>
    <row r="23" spans="1:27" x14ac:dyDescent="0.3">
      <c r="A23" s="24">
        <v>43297</v>
      </c>
      <c r="B23" s="25" t="s">
        <v>113</v>
      </c>
      <c r="C23" s="26" t="s">
        <v>38</v>
      </c>
      <c r="D23" s="6">
        <v>100276</v>
      </c>
      <c r="E23" s="7">
        <v>175</v>
      </c>
      <c r="G23" s="7"/>
      <c r="H23" s="7"/>
      <c r="I23" s="7"/>
      <c r="J23" s="7"/>
      <c r="K23" s="7"/>
      <c r="L23" s="7"/>
      <c r="M23" s="7"/>
      <c r="N23" s="7"/>
      <c r="P23" s="7">
        <v>175</v>
      </c>
      <c r="Q23" s="7"/>
      <c r="R23" s="7"/>
      <c r="S23" s="7"/>
      <c r="T23" s="7"/>
      <c r="U23" s="7"/>
      <c r="V23" s="7"/>
      <c r="W23" s="7"/>
      <c r="X23" s="7"/>
      <c r="Y23" s="7"/>
      <c r="AA23" s="21">
        <f t="shared" si="1"/>
        <v>0</v>
      </c>
    </row>
    <row r="24" spans="1:27" x14ac:dyDescent="0.3">
      <c r="A24" s="24">
        <v>43297</v>
      </c>
      <c r="B24" s="25" t="s">
        <v>114</v>
      </c>
      <c r="C24" s="26" t="s">
        <v>28</v>
      </c>
      <c r="D24" s="6">
        <v>100277</v>
      </c>
      <c r="E24" s="7">
        <v>398.4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332</v>
      </c>
      <c r="V24" s="7"/>
      <c r="W24" s="7"/>
      <c r="X24" s="7"/>
      <c r="Y24" s="7"/>
      <c r="Z24" s="7">
        <v>66.400000000000006</v>
      </c>
      <c r="AA24" s="21">
        <f t="shared" si="1"/>
        <v>0</v>
      </c>
    </row>
    <row r="25" spans="1:27" x14ac:dyDescent="0.3">
      <c r="A25" s="24">
        <v>43325</v>
      </c>
      <c r="B25" s="25" t="s">
        <v>56</v>
      </c>
      <c r="C25" s="26" t="s">
        <v>30</v>
      </c>
      <c r="D25" s="6">
        <v>100278</v>
      </c>
      <c r="E25" s="7">
        <v>113.99</v>
      </c>
      <c r="G25" s="7">
        <v>113.99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1">
        <f t="shared" si="1"/>
        <v>0</v>
      </c>
    </row>
    <row r="26" spans="1:27" x14ac:dyDescent="0.3">
      <c r="A26" s="24">
        <v>43360</v>
      </c>
      <c r="B26" s="25" t="s">
        <v>56</v>
      </c>
      <c r="C26" s="26" t="s">
        <v>30</v>
      </c>
      <c r="D26" s="6">
        <v>100279</v>
      </c>
      <c r="E26" s="7">
        <v>113.79</v>
      </c>
      <c r="G26" s="7">
        <v>113.79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1">
        <f t="shared" si="1"/>
        <v>0</v>
      </c>
    </row>
    <row r="27" spans="1:27" x14ac:dyDescent="0.3">
      <c r="A27" s="24">
        <v>43360</v>
      </c>
      <c r="B27" s="22" t="s">
        <v>99</v>
      </c>
      <c r="C27" s="6" t="s">
        <v>44</v>
      </c>
      <c r="D27" s="6">
        <v>100280</v>
      </c>
      <c r="E27" s="7">
        <v>282.69</v>
      </c>
      <c r="G27" s="7"/>
      <c r="H27" s="7"/>
      <c r="I27" s="7"/>
      <c r="J27" s="7"/>
      <c r="K27" s="7"/>
      <c r="L27" s="7"/>
      <c r="M27" s="7"/>
      <c r="N27" s="7"/>
      <c r="O27" s="7">
        <v>282.69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1">
        <f t="shared" si="1"/>
        <v>0</v>
      </c>
    </row>
    <row r="28" spans="1:27" x14ac:dyDescent="0.3">
      <c r="A28" s="24">
        <v>43360</v>
      </c>
      <c r="B28" s="22" t="s">
        <v>114</v>
      </c>
      <c r="C28" s="6" t="s">
        <v>28</v>
      </c>
      <c r="D28" s="6">
        <v>100281</v>
      </c>
      <c r="E28" s="7">
        <v>279.60000000000002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233</v>
      </c>
      <c r="V28" s="7"/>
      <c r="W28" s="7"/>
      <c r="X28" s="7"/>
      <c r="Y28" s="7"/>
      <c r="Z28" s="7">
        <v>46.6</v>
      </c>
      <c r="AA28" s="21">
        <f t="shared" si="1"/>
        <v>0</v>
      </c>
    </row>
    <row r="29" spans="1:27" x14ac:dyDescent="0.3">
      <c r="A29" s="24">
        <v>43388</v>
      </c>
      <c r="B29" s="22" t="s">
        <v>56</v>
      </c>
      <c r="C29" s="6" t="s">
        <v>30</v>
      </c>
      <c r="D29" s="6">
        <v>100282</v>
      </c>
      <c r="E29" s="7">
        <v>113.99</v>
      </c>
      <c r="G29" s="7">
        <v>113.99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1">
        <f t="shared" si="1"/>
        <v>0</v>
      </c>
    </row>
    <row r="30" spans="1:27" x14ac:dyDescent="0.3">
      <c r="A30" s="22">
        <v>43388</v>
      </c>
      <c r="B30" s="22" t="s">
        <v>83</v>
      </c>
      <c r="C30" s="6" t="s">
        <v>84</v>
      </c>
      <c r="D30" s="6">
        <v>100283</v>
      </c>
      <c r="E30" s="7">
        <v>85.4</v>
      </c>
      <c r="G30" s="7">
        <v>85.4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1">
        <f t="shared" si="1"/>
        <v>0</v>
      </c>
    </row>
    <row r="31" spans="1:27" x14ac:dyDescent="0.3">
      <c r="A31" s="24">
        <v>43388</v>
      </c>
      <c r="B31" s="22" t="s">
        <v>56</v>
      </c>
      <c r="C31" s="6" t="s">
        <v>120</v>
      </c>
      <c r="D31" s="6">
        <v>100284</v>
      </c>
      <c r="E31" s="7">
        <v>17.52</v>
      </c>
      <c r="G31" s="7"/>
      <c r="H31" s="7">
        <v>17.52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21">
        <f t="shared" si="1"/>
        <v>0</v>
      </c>
    </row>
    <row r="32" spans="1:27" x14ac:dyDescent="0.3">
      <c r="A32" s="22"/>
      <c r="B32" s="22"/>
      <c r="C32" s="6" t="s">
        <v>104</v>
      </c>
      <c r="D32" s="6">
        <v>100285</v>
      </c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21">
        <f t="shared" si="1"/>
        <v>0</v>
      </c>
    </row>
    <row r="33" spans="1:27" x14ac:dyDescent="0.3">
      <c r="A33" s="24">
        <v>43423</v>
      </c>
      <c r="B33" s="22" t="s">
        <v>56</v>
      </c>
      <c r="C33" s="6" t="s">
        <v>30</v>
      </c>
      <c r="D33" s="6">
        <v>100286</v>
      </c>
      <c r="E33" s="7">
        <v>113.99</v>
      </c>
      <c r="G33" s="7">
        <v>113.99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21">
        <f t="shared" si="1"/>
        <v>0</v>
      </c>
    </row>
    <row r="34" spans="1:27" x14ac:dyDescent="0.3">
      <c r="A34" s="22">
        <v>43423</v>
      </c>
      <c r="B34" s="22" t="s">
        <v>97</v>
      </c>
      <c r="C34" s="6" t="s">
        <v>98</v>
      </c>
      <c r="D34" s="6">
        <v>100287</v>
      </c>
      <c r="E34" s="7">
        <v>100</v>
      </c>
      <c r="G34" s="7"/>
      <c r="H34" s="7"/>
      <c r="I34" s="7"/>
      <c r="J34" s="7"/>
      <c r="K34" s="7"/>
      <c r="L34" s="7"/>
      <c r="M34" s="7">
        <v>100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AA34" s="21">
        <f t="shared" si="1"/>
        <v>0</v>
      </c>
    </row>
    <row r="35" spans="1:27" x14ac:dyDescent="0.3">
      <c r="A35" s="22">
        <v>43451</v>
      </c>
      <c r="B35" s="22" t="s">
        <v>56</v>
      </c>
      <c r="C35" s="6" t="s">
        <v>30</v>
      </c>
      <c r="D35" s="6">
        <v>100288</v>
      </c>
      <c r="E35" s="7">
        <v>113.99</v>
      </c>
      <c r="G35" s="7">
        <v>113.99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A35" s="21">
        <f t="shared" si="1"/>
        <v>0</v>
      </c>
    </row>
    <row r="36" spans="1:27" x14ac:dyDescent="0.3">
      <c r="A36" s="22">
        <v>43451</v>
      </c>
      <c r="B36" s="22" t="s">
        <v>114</v>
      </c>
      <c r="C36" s="6" t="s">
        <v>28</v>
      </c>
      <c r="D36" s="6">
        <v>100289</v>
      </c>
      <c r="E36" s="7">
        <v>279.60000000000002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233</v>
      </c>
      <c r="V36" s="7"/>
      <c r="W36" s="7"/>
      <c r="X36" s="7"/>
      <c r="Y36" s="7"/>
      <c r="Z36" s="7">
        <v>46.6</v>
      </c>
      <c r="AA36" s="21">
        <f t="shared" si="1"/>
        <v>0</v>
      </c>
    </row>
    <row r="37" spans="1:27" x14ac:dyDescent="0.3">
      <c r="A37" s="22">
        <v>43451</v>
      </c>
      <c r="B37" s="22" t="s">
        <v>123</v>
      </c>
      <c r="C37" s="6" t="s">
        <v>124</v>
      </c>
      <c r="D37" s="6">
        <v>100290</v>
      </c>
      <c r="E37" s="7">
        <v>15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15</v>
      </c>
      <c r="X37" s="7"/>
      <c r="Y37" s="7"/>
      <c r="AA37" s="21">
        <f t="shared" si="1"/>
        <v>0</v>
      </c>
    </row>
    <row r="38" spans="1:27" x14ac:dyDescent="0.3">
      <c r="A38" s="22">
        <v>43451</v>
      </c>
      <c r="B38" s="22" t="s">
        <v>99</v>
      </c>
      <c r="C38" s="6" t="s">
        <v>44</v>
      </c>
      <c r="D38" s="6">
        <v>100291</v>
      </c>
      <c r="E38" s="7">
        <v>282.69</v>
      </c>
      <c r="G38" s="7"/>
      <c r="H38" s="7"/>
      <c r="I38" s="7"/>
      <c r="J38" s="7"/>
      <c r="K38" s="7"/>
      <c r="L38" s="7"/>
      <c r="M38" s="7"/>
      <c r="N38" s="7"/>
      <c r="O38" s="7">
        <v>282.69</v>
      </c>
      <c r="P38" s="7"/>
      <c r="Q38" s="7"/>
      <c r="R38" s="7"/>
      <c r="S38" s="7"/>
      <c r="T38" s="7"/>
      <c r="U38" s="7"/>
      <c r="V38" s="7"/>
      <c r="W38" s="7"/>
      <c r="X38" s="7"/>
      <c r="Y38" s="7"/>
      <c r="AA38" s="21">
        <f t="shared" si="1"/>
        <v>0</v>
      </c>
    </row>
    <row r="39" spans="1:27" x14ac:dyDescent="0.3">
      <c r="A39" s="22">
        <v>43486</v>
      </c>
      <c r="B39" s="22" t="s">
        <v>56</v>
      </c>
      <c r="C39" s="6" t="s">
        <v>30</v>
      </c>
      <c r="D39" s="6">
        <v>100292</v>
      </c>
      <c r="E39" s="7">
        <v>113.99</v>
      </c>
      <c r="G39" s="7">
        <v>113.99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1">
        <f t="shared" si="1"/>
        <v>0</v>
      </c>
    </row>
    <row r="40" spans="1:27" x14ac:dyDescent="0.3">
      <c r="A40" s="22">
        <v>43486</v>
      </c>
      <c r="B40" s="22" t="s">
        <v>83</v>
      </c>
      <c r="C40" s="6" t="s">
        <v>84</v>
      </c>
      <c r="D40" s="6">
        <v>100293</v>
      </c>
      <c r="E40" s="7">
        <v>85.2</v>
      </c>
      <c r="G40" s="7">
        <v>85.2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21">
        <f t="shared" si="1"/>
        <v>0</v>
      </c>
    </row>
    <row r="41" spans="1:27" x14ac:dyDescent="0.3">
      <c r="A41" s="22">
        <v>43486</v>
      </c>
      <c r="B41" s="22" t="s">
        <v>126</v>
      </c>
      <c r="C41" s="6" t="s">
        <v>127</v>
      </c>
      <c r="D41" s="6">
        <v>100294</v>
      </c>
      <c r="E41" s="7">
        <v>16</v>
      </c>
      <c r="G41" s="7"/>
      <c r="I41" s="7"/>
      <c r="U41" s="7"/>
      <c r="X41" s="7">
        <v>16</v>
      </c>
      <c r="AA41" s="21">
        <f t="shared" si="1"/>
        <v>0</v>
      </c>
    </row>
    <row r="42" spans="1:27" x14ac:dyDescent="0.3">
      <c r="A42" s="22">
        <v>43514</v>
      </c>
      <c r="B42" s="22" t="s">
        <v>56</v>
      </c>
      <c r="C42" s="6" t="s">
        <v>30</v>
      </c>
      <c r="D42" s="6">
        <v>100295</v>
      </c>
      <c r="E42" s="7">
        <v>113.99</v>
      </c>
      <c r="G42" s="6">
        <v>113.99</v>
      </c>
      <c r="O42" s="7"/>
      <c r="AA42" s="21">
        <f t="shared" si="1"/>
        <v>0</v>
      </c>
    </row>
    <row r="43" spans="1:27" x14ac:dyDescent="0.3">
      <c r="A43" s="22"/>
      <c r="B43" s="22"/>
      <c r="C43" s="6" t="s">
        <v>104</v>
      </c>
      <c r="D43" s="6">
        <v>100296</v>
      </c>
      <c r="E43" s="7"/>
      <c r="G43" s="7"/>
      <c r="N43" s="7"/>
      <c r="O43" s="7"/>
      <c r="V43" s="7"/>
      <c r="AA43" s="21">
        <f t="shared" si="1"/>
        <v>0</v>
      </c>
    </row>
    <row r="44" spans="1:27" x14ac:dyDescent="0.3">
      <c r="A44" s="22">
        <v>43514</v>
      </c>
      <c r="B44" s="22" t="s">
        <v>56</v>
      </c>
      <c r="C44" s="6" t="s">
        <v>30</v>
      </c>
      <c r="D44" s="6">
        <v>100297</v>
      </c>
      <c r="E44" s="7">
        <v>113.99</v>
      </c>
      <c r="G44" s="7">
        <v>113.99</v>
      </c>
      <c r="AA44" s="21">
        <f t="shared" si="1"/>
        <v>0</v>
      </c>
    </row>
    <row r="45" spans="1:27" ht="13.5" customHeight="1" x14ac:dyDescent="0.3">
      <c r="A45" s="22">
        <v>43514</v>
      </c>
      <c r="B45" s="22" t="s">
        <v>97</v>
      </c>
      <c r="C45" s="6" t="s">
        <v>98</v>
      </c>
      <c r="D45" s="6">
        <v>100298</v>
      </c>
      <c r="E45" s="7">
        <v>3944.06</v>
      </c>
      <c r="G45" s="7"/>
      <c r="M45" s="6">
        <v>3944.06</v>
      </c>
      <c r="O45" s="7"/>
      <c r="X45" s="7"/>
      <c r="AA45" s="21">
        <f t="shared" si="1"/>
        <v>0</v>
      </c>
    </row>
    <row r="46" spans="1:27" x14ac:dyDescent="0.3">
      <c r="A46" s="22">
        <v>43542</v>
      </c>
      <c r="B46" s="22" t="s">
        <v>83</v>
      </c>
      <c r="C46" s="6" t="s">
        <v>84</v>
      </c>
      <c r="D46" s="6">
        <v>100299</v>
      </c>
      <c r="E46" s="7">
        <v>85.4</v>
      </c>
      <c r="G46" s="7">
        <v>85.4</v>
      </c>
      <c r="S46" s="7"/>
      <c r="Z46" s="7"/>
      <c r="AA46" s="21">
        <f t="shared" si="1"/>
        <v>0</v>
      </c>
    </row>
    <row r="47" spans="1:27" x14ac:dyDescent="0.3">
      <c r="A47" s="22">
        <v>43542</v>
      </c>
      <c r="B47" s="22" t="s">
        <v>99</v>
      </c>
      <c r="C47" s="6" t="s">
        <v>44</v>
      </c>
      <c r="D47" s="6">
        <v>100300</v>
      </c>
      <c r="E47" s="7">
        <v>303.62</v>
      </c>
      <c r="O47" s="6">
        <v>303.62</v>
      </c>
      <c r="V47" s="7"/>
      <c r="AA47" s="21">
        <f t="shared" si="1"/>
        <v>0</v>
      </c>
    </row>
    <row r="48" spans="1:27" x14ac:dyDescent="0.3">
      <c r="A48" s="22"/>
      <c r="B48" s="22"/>
      <c r="E48" s="7"/>
      <c r="G48" s="7"/>
      <c r="H48" s="7"/>
      <c r="M48" s="7"/>
      <c r="AA48" s="21"/>
    </row>
    <row r="49" spans="1:27" x14ac:dyDescent="0.3">
      <c r="A49" s="22"/>
      <c r="B49" s="22"/>
      <c r="E49" s="7"/>
      <c r="L49" s="7"/>
      <c r="Y49" s="7"/>
      <c r="AA49" s="21"/>
    </row>
    <row r="50" spans="1:27" x14ac:dyDescent="0.3">
      <c r="A50" s="22"/>
      <c r="B50" s="22"/>
      <c r="E50" s="7"/>
      <c r="G50" s="7"/>
      <c r="AA50" s="21"/>
    </row>
    <row r="51" spans="1:27" x14ac:dyDescent="0.3">
      <c r="A51" s="22"/>
      <c r="B51" s="22"/>
      <c r="E51" s="7"/>
      <c r="L51" s="7"/>
      <c r="M51" s="7"/>
      <c r="R51" s="7"/>
      <c r="S51" s="7"/>
      <c r="T51" s="7"/>
      <c r="AA51" s="21"/>
    </row>
    <row r="52" spans="1:27" x14ac:dyDescent="0.3">
      <c r="A52" s="22"/>
      <c r="B52" s="22"/>
      <c r="E52" s="7"/>
      <c r="L52" s="7"/>
      <c r="M52" s="7"/>
      <c r="AA52" s="21"/>
    </row>
    <row r="53" spans="1:27" x14ac:dyDescent="0.3">
      <c r="A53" s="22"/>
      <c r="B53" s="22"/>
      <c r="E53" s="7"/>
      <c r="M53" s="7"/>
      <c r="AA53" s="21"/>
    </row>
    <row r="54" spans="1:27" x14ac:dyDescent="0.3">
      <c r="A54" s="22"/>
      <c r="B54" s="22"/>
      <c r="E54" s="7"/>
      <c r="G54" s="7"/>
      <c r="X54" s="7"/>
      <c r="AA54" s="21"/>
    </row>
    <row r="55" spans="1:27" x14ac:dyDescent="0.3">
      <c r="E55" s="7"/>
      <c r="AA55" s="21"/>
    </row>
    <row r="56" spans="1:27" x14ac:dyDescent="0.3">
      <c r="E56" s="7"/>
      <c r="L56" s="7"/>
      <c r="AA56" s="21"/>
    </row>
    <row r="57" spans="1:27" x14ac:dyDescent="0.3">
      <c r="AA57" s="21"/>
    </row>
    <row r="58" spans="1:27" x14ac:dyDescent="0.3">
      <c r="AA58" s="21"/>
    </row>
    <row r="59" spans="1:27" x14ac:dyDescent="0.3">
      <c r="AA59" s="21"/>
    </row>
    <row r="60" spans="1:27" x14ac:dyDescent="0.3">
      <c r="AA60" s="21"/>
    </row>
  </sheetData>
  <mergeCells count="2">
    <mergeCell ref="A1:AA1"/>
    <mergeCell ref="A3:AA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workbookViewId="0">
      <selection activeCell="A2" sqref="A2"/>
    </sheetView>
  </sheetViews>
  <sheetFormatPr defaultRowHeight="14.4" x14ac:dyDescent="0.3"/>
  <cols>
    <col min="1" max="1" width="10.44140625" style="6" customWidth="1"/>
    <col min="2" max="8" width="9.109375" style="6"/>
    <col min="9" max="9" width="11.6640625" style="6" customWidth="1"/>
    <col min="10" max="10" width="3.6640625" style="6" customWidth="1"/>
    <col min="11" max="11" width="9.109375" style="29"/>
    <col min="12" max="12" width="8.88671875" style="6"/>
    <col min="13" max="13" width="3.6640625" style="6" customWidth="1"/>
    <col min="14" max="14" width="8.88671875" style="30"/>
    <col min="15" max="16384" width="8.88671875" style="6"/>
  </cols>
  <sheetData>
    <row r="1" spans="1:14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27"/>
      <c r="N1" s="28"/>
    </row>
    <row r="3" spans="1:14" x14ac:dyDescent="0.3">
      <c r="A3" s="42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31"/>
    </row>
    <row r="4" spans="1:14" x14ac:dyDescent="0.3">
      <c r="K4" s="31"/>
      <c r="N4" s="32" t="s">
        <v>121</v>
      </c>
    </row>
    <row r="5" spans="1:14" x14ac:dyDescent="0.3">
      <c r="A5" s="33" t="s">
        <v>81</v>
      </c>
      <c r="I5" s="6" t="s">
        <v>93</v>
      </c>
      <c r="K5" s="31" t="s">
        <v>53</v>
      </c>
      <c r="N5" s="32" t="s">
        <v>53</v>
      </c>
    </row>
    <row r="7" spans="1:14" x14ac:dyDescent="0.3">
      <c r="C7" s="18" t="s">
        <v>14</v>
      </c>
    </row>
    <row r="8" spans="1:14" x14ac:dyDescent="0.3">
      <c r="A8" s="7">
        <v>9715</v>
      </c>
      <c r="C8" s="6" t="s">
        <v>5</v>
      </c>
      <c r="I8" s="7">
        <f>Receipts!F6</f>
        <v>9715</v>
      </c>
      <c r="K8" s="34">
        <v>9715</v>
      </c>
      <c r="N8" s="35">
        <v>9715</v>
      </c>
    </row>
    <row r="9" spans="1:14" x14ac:dyDescent="0.3">
      <c r="A9" s="7">
        <v>5783.55</v>
      </c>
      <c r="C9" s="6" t="s">
        <v>25</v>
      </c>
      <c r="K9" s="34"/>
      <c r="N9" s="35"/>
    </row>
    <row r="10" spans="1:14" x14ac:dyDescent="0.3">
      <c r="A10" s="7"/>
      <c r="C10" s="6" t="s">
        <v>28</v>
      </c>
      <c r="I10" s="7">
        <f>Receipts!K13</f>
        <v>595.30999999999995</v>
      </c>
      <c r="K10" s="34"/>
      <c r="N10" s="35"/>
    </row>
    <row r="11" spans="1:14" x14ac:dyDescent="0.3">
      <c r="A11" s="7">
        <v>65</v>
      </c>
      <c r="C11" s="6" t="s">
        <v>59</v>
      </c>
      <c r="I11" s="7">
        <f>Receipts!I6</f>
        <v>130</v>
      </c>
      <c r="K11" s="34"/>
      <c r="N11" s="35"/>
    </row>
    <row r="12" spans="1:14" x14ac:dyDescent="0.3">
      <c r="A12" s="7">
        <v>212.95</v>
      </c>
      <c r="C12" s="6" t="s">
        <v>67</v>
      </c>
      <c r="K12" s="34"/>
      <c r="N12" s="35"/>
    </row>
    <row r="13" spans="1:14" x14ac:dyDescent="0.3">
      <c r="A13" s="7"/>
      <c r="C13" s="6" t="s">
        <v>119</v>
      </c>
      <c r="I13" s="7">
        <f>Receipts!J6</f>
        <v>5849.25</v>
      </c>
      <c r="K13" s="34"/>
      <c r="N13" s="35"/>
    </row>
    <row r="14" spans="1:14" x14ac:dyDescent="0.3">
      <c r="A14" s="7">
        <v>1059</v>
      </c>
      <c r="C14" s="6" t="s">
        <v>55</v>
      </c>
      <c r="I14" s="7">
        <f>Receipts!H6</f>
        <v>668.42</v>
      </c>
      <c r="K14" s="34"/>
      <c r="N14" s="35"/>
    </row>
    <row r="15" spans="1:14" x14ac:dyDescent="0.3">
      <c r="A15" s="7">
        <v>318.37</v>
      </c>
      <c r="C15" s="6" t="s">
        <v>77</v>
      </c>
      <c r="I15" s="7">
        <f>Receipts!K7</f>
        <v>23.75</v>
      </c>
      <c r="K15" s="34"/>
      <c r="N15" s="35"/>
    </row>
    <row r="16" spans="1:14" x14ac:dyDescent="0.3">
      <c r="K16" s="34"/>
      <c r="N16" s="35"/>
    </row>
    <row r="17" spans="1:14" x14ac:dyDescent="0.3">
      <c r="A17" s="14">
        <f>SUM(A8:A16)</f>
        <v>17153.87</v>
      </c>
      <c r="C17" s="18" t="s">
        <v>15</v>
      </c>
      <c r="I17" s="14">
        <f>SUM(I8:I16)</f>
        <v>16981.73</v>
      </c>
      <c r="K17" s="36">
        <f>SUM(K8:K16)</f>
        <v>9715</v>
      </c>
      <c r="N17" s="37">
        <f>SUM(N8:N16)</f>
        <v>9715</v>
      </c>
    </row>
    <row r="19" spans="1:14" x14ac:dyDescent="0.3">
      <c r="C19" s="18" t="s">
        <v>16</v>
      </c>
    </row>
    <row r="20" spans="1:14" x14ac:dyDescent="0.3">
      <c r="A20" s="7">
        <v>1766.52</v>
      </c>
      <c r="C20" s="6" t="s">
        <v>40</v>
      </c>
      <c r="I20" s="7">
        <f>Payments!G7</f>
        <v>1792.6800000000003</v>
      </c>
      <c r="K20" s="34">
        <v>1800</v>
      </c>
      <c r="N20" s="35">
        <v>1900</v>
      </c>
    </row>
    <row r="21" spans="1:14" x14ac:dyDescent="0.3">
      <c r="A21" s="7">
        <v>184.82</v>
      </c>
      <c r="C21" s="6" t="s">
        <v>41</v>
      </c>
      <c r="I21" s="7">
        <f>Payments!H7</f>
        <v>17.52</v>
      </c>
      <c r="K21" s="34">
        <v>150</v>
      </c>
      <c r="N21" s="35">
        <v>150</v>
      </c>
    </row>
    <row r="22" spans="1:14" x14ac:dyDescent="0.3">
      <c r="A22" s="7"/>
      <c r="C22" s="6" t="s">
        <v>61</v>
      </c>
      <c r="K22" s="34"/>
      <c r="N22" s="35"/>
    </row>
    <row r="23" spans="1:14" x14ac:dyDescent="0.3">
      <c r="A23" s="7"/>
      <c r="C23" s="6" t="s">
        <v>58</v>
      </c>
      <c r="K23" s="34"/>
      <c r="N23" s="35"/>
    </row>
    <row r="24" spans="1:14" x14ac:dyDescent="0.3">
      <c r="A24" s="7"/>
      <c r="C24" s="6" t="s">
        <v>25</v>
      </c>
      <c r="K24" s="34"/>
      <c r="N24" s="35"/>
    </row>
    <row r="25" spans="1:14" x14ac:dyDescent="0.3">
      <c r="A25" s="7"/>
      <c r="C25" s="6" t="s">
        <v>73</v>
      </c>
      <c r="K25" s="29">
        <v>600</v>
      </c>
      <c r="N25" s="30">
        <v>0</v>
      </c>
    </row>
    <row r="26" spans="1:14" x14ac:dyDescent="0.3">
      <c r="A26" s="7">
        <v>1031</v>
      </c>
      <c r="C26" s="6" t="s">
        <v>78</v>
      </c>
      <c r="I26" s="7">
        <f>Payments!U7</f>
        <v>798</v>
      </c>
      <c r="K26" s="34">
        <v>1100</v>
      </c>
      <c r="N26" s="35">
        <v>1100</v>
      </c>
    </row>
    <row r="27" spans="1:14" x14ac:dyDescent="0.3">
      <c r="A27" s="7">
        <v>436.17</v>
      </c>
      <c r="C27" s="6" t="s">
        <v>6</v>
      </c>
      <c r="I27" s="7">
        <f>Payments!K7</f>
        <v>306.45</v>
      </c>
      <c r="K27" s="34">
        <v>450</v>
      </c>
      <c r="N27" s="35">
        <v>450</v>
      </c>
    </row>
    <row r="28" spans="1:14" x14ac:dyDescent="0.3">
      <c r="A28" s="7">
        <v>404</v>
      </c>
      <c r="C28" s="6" t="s">
        <v>42</v>
      </c>
      <c r="I28" s="7">
        <f>Payments!L7</f>
        <v>40</v>
      </c>
      <c r="K28" s="34">
        <v>425</v>
      </c>
      <c r="N28" s="35">
        <v>450</v>
      </c>
    </row>
    <row r="29" spans="1:14" x14ac:dyDescent="0.3">
      <c r="A29" s="7">
        <v>170</v>
      </c>
      <c r="C29" s="6" t="s">
        <v>47</v>
      </c>
      <c r="I29" s="7">
        <f>Payments!T7</f>
        <v>136.72999999999999</v>
      </c>
      <c r="K29" s="34">
        <v>300</v>
      </c>
      <c r="N29" s="35">
        <v>300</v>
      </c>
    </row>
    <row r="30" spans="1:14" x14ac:dyDescent="0.3">
      <c r="A30" s="7">
        <v>2170</v>
      </c>
      <c r="C30" s="6" t="s">
        <v>74</v>
      </c>
      <c r="K30" s="34">
        <v>100</v>
      </c>
      <c r="L30" s="6" t="s">
        <v>87</v>
      </c>
      <c r="N30" s="35">
        <v>100</v>
      </c>
    </row>
    <row r="31" spans="1:14" x14ac:dyDescent="0.3">
      <c r="A31" s="7"/>
      <c r="C31" s="6" t="s">
        <v>49</v>
      </c>
      <c r="K31" s="34"/>
      <c r="N31" s="35"/>
    </row>
    <row r="32" spans="1:14" x14ac:dyDescent="0.3">
      <c r="A32" s="7"/>
      <c r="C32" s="6" t="s">
        <v>43</v>
      </c>
      <c r="I32" s="7">
        <f>Payments!W7</f>
        <v>15</v>
      </c>
      <c r="K32" s="34">
        <v>50</v>
      </c>
      <c r="N32" s="35">
        <v>50</v>
      </c>
    </row>
    <row r="33" spans="1:14" x14ac:dyDescent="0.3">
      <c r="A33" s="7"/>
      <c r="C33" s="6" t="s">
        <v>38</v>
      </c>
      <c r="I33" s="7">
        <f>Payments!P7</f>
        <v>175</v>
      </c>
      <c r="K33" s="34"/>
      <c r="L33" s="6" t="s">
        <v>87</v>
      </c>
      <c r="N33" s="35">
        <v>200</v>
      </c>
    </row>
    <row r="34" spans="1:14" x14ac:dyDescent="0.3">
      <c r="A34" s="7"/>
      <c r="C34" s="6" t="s">
        <v>49</v>
      </c>
      <c r="K34" s="34"/>
      <c r="N34" s="35"/>
    </row>
    <row r="35" spans="1:14" x14ac:dyDescent="0.3">
      <c r="A35" s="7">
        <v>549.35</v>
      </c>
      <c r="C35" s="6" t="s">
        <v>44</v>
      </c>
      <c r="I35" s="7">
        <f>Payments!O7</f>
        <v>1420.5900000000001</v>
      </c>
      <c r="K35" s="34">
        <v>1000</v>
      </c>
      <c r="N35" s="35">
        <v>1000</v>
      </c>
    </row>
    <row r="36" spans="1:14" x14ac:dyDescent="0.3">
      <c r="A36" s="7">
        <v>398</v>
      </c>
      <c r="C36" s="6" t="s">
        <v>66</v>
      </c>
      <c r="I36" s="7">
        <f>Payments!V7</f>
        <v>25</v>
      </c>
      <c r="K36" s="34">
        <v>400</v>
      </c>
      <c r="N36" s="35">
        <v>400</v>
      </c>
    </row>
    <row r="37" spans="1:14" x14ac:dyDescent="0.3">
      <c r="A37" s="7"/>
      <c r="C37" s="6" t="s">
        <v>45</v>
      </c>
      <c r="K37" s="34"/>
      <c r="N37" s="35"/>
    </row>
    <row r="38" spans="1:14" x14ac:dyDescent="0.3">
      <c r="A38" s="7"/>
      <c r="C38" s="6" t="s">
        <v>51</v>
      </c>
      <c r="K38" s="34">
        <v>200</v>
      </c>
      <c r="L38" s="6" t="s">
        <v>87</v>
      </c>
      <c r="N38" s="35">
        <v>200</v>
      </c>
    </row>
    <row r="39" spans="1:14" x14ac:dyDescent="0.3">
      <c r="A39" s="7">
        <v>242.5</v>
      </c>
      <c r="C39" s="6" t="s">
        <v>54</v>
      </c>
      <c r="K39" s="34"/>
      <c r="N39" s="35"/>
    </row>
    <row r="40" spans="1:14" x14ac:dyDescent="0.3">
      <c r="A40" s="7"/>
      <c r="C40" s="6" t="s">
        <v>50</v>
      </c>
      <c r="K40" s="34"/>
      <c r="N40" s="35"/>
    </row>
    <row r="41" spans="1:14" x14ac:dyDescent="0.3">
      <c r="A41" s="7"/>
      <c r="C41" s="6" t="s">
        <v>48</v>
      </c>
      <c r="K41" s="34">
        <v>200</v>
      </c>
      <c r="L41" s="6" t="s">
        <v>87</v>
      </c>
      <c r="N41" s="35">
        <v>200</v>
      </c>
    </row>
    <row r="42" spans="1:14" x14ac:dyDescent="0.3">
      <c r="A42" s="7">
        <v>780</v>
      </c>
      <c r="C42" s="6" t="s">
        <v>75</v>
      </c>
      <c r="K42" s="34"/>
      <c r="N42" s="35"/>
    </row>
    <row r="43" spans="1:14" x14ac:dyDescent="0.3">
      <c r="A43" s="7"/>
      <c r="C43" s="6" t="s">
        <v>52</v>
      </c>
      <c r="K43" s="34">
        <v>150</v>
      </c>
      <c r="N43" s="35">
        <v>150</v>
      </c>
    </row>
    <row r="44" spans="1:14" x14ac:dyDescent="0.3">
      <c r="A44" s="7">
        <v>2924.3</v>
      </c>
      <c r="C44" s="6" t="s">
        <v>33</v>
      </c>
      <c r="I44" s="7">
        <f>Payments!M7</f>
        <v>5865.4400000000005</v>
      </c>
      <c r="K44" s="34">
        <v>1200</v>
      </c>
      <c r="L44" s="6" t="s">
        <v>87</v>
      </c>
      <c r="N44" s="35">
        <v>2000</v>
      </c>
    </row>
    <row r="45" spans="1:14" x14ac:dyDescent="0.3">
      <c r="A45" s="7"/>
      <c r="C45" s="6" t="s">
        <v>88</v>
      </c>
      <c r="K45" s="34">
        <v>1200</v>
      </c>
      <c r="N45" s="35">
        <v>1200</v>
      </c>
    </row>
    <row r="46" spans="1:14" x14ac:dyDescent="0.3">
      <c r="A46" s="7">
        <v>712.66</v>
      </c>
      <c r="C46" s="6" t="s">
        <v>46</v>
      </c>
      <c r="I46" s="7">
        <f>Payments!Z7</f>
        <v>159.6</v>
      </c>
      <c r="K46" s="34"/>
      <c r="N46" s="35"/>
    </row>
    <row r="47" spans="1:14" x14ac:dyDescent="0.3">
      <c r="A47" s="7">
        <v>380</v>
      </c>
      <c r="C47" s="6" t="s">
        <v>77</v>
      </c>
      <c r="I47" s="7">
        <f>Payments!X7</f>
        <v>16</v>
      </c>
      <c r="K47" s="34"/>
      <c r="N47" s="35"/>
    </row>
    <row r="48" spans="1:14" x14ac:dyDescent="0.3">
      <c r="A48" s="7"/>
      <c r="C48" s="6" t="s">
        <v>89</v>
      </c>
      <c r="I48" s="7"/>
      <c r="K48" s="34">
        <v>2000</v>
      </c>
      <c r="N48" s="35"/>
    </row>
    <row r="49" spans="1:14" x14ac:dyDescent="0.3">
      <c r="K49" s="34"/>
      <c r="N49" s="35"/>
    </row>
    <row r="50" spans="1:14" x14ac:dyDescent="0.3">
      <c r="A50" s="14">
        <f>SUM(A20:A49)</f>
        <v>12149.32</v>
      </c>
      <c r="C50" s="18" t="s">
        <v>17</v>
      </c>
      <c r="I50" s="14">
        <f>SUM(I20:I49)</f>
        <v>10768.01</v>
      </c>
      <c r="K50" s="36">
        <f>SUM(K18:K49)</f>
        <v>11325</v>
      </c>
      <c r="N50" s="37">
        <f>SUM(N18:N49)</f>
        <v>9850</v>
      </c>
    </row>
    <row r="51" spans="1:14" x14ac:dyDescent="0.3">
      <c r="K51" s="34"/>
      <c r="N51" s="35"/>
    </row>
    <row r="52" spans="1:14" ht="15" thickBot="1" x14ac:dyDescent="0.35">
      <c r="A52" s="9">
        <f>A17-A50</f>
        <v>5004.5499999999993</v>
      </c>
      <c r="C52" s="18" t="s">
        <v>18</v>
      </c>
      <c r="I52" s="9">
        <f>I17-I50</f>
        <v>6213.7199999999993</v>
      </c>
      <c r="K52" s="38">
        <f>K17-K50</f>
        <v>-1610</v>
      </c>
      <c r="N52" s="39">
        <f>N17-N50</f>
        <v>-135</v>
      </c>
    </row>
    <row r="54" spans="1:14" x14ac:dyDescent="0.3">
      <c r="C54" s="6" t="s">
        <v>92</v>
      </c>
    </row>
    <row r="56" spans="1:14" x14ac:dyDescent="0.3">
      <c r="A56" s="42" t="s">
        <v>130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N56" s="40"/>
    </row>
  </sheetData>
  <mergeCells count="3">
    <mergeCell ref="A1:J1"/>
    <mergeCell ref="A3:J3"/>
    <mergeCell ref="A56:K56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BankRec</vt:lpstr>
      <vt:lpstr>Receipts</vt:lpstr>
      <vt:lpstr>Payments</vt:lpstr>
      <vt:lpstr>Inc&amp;Exp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Fiona Hill</cp:lastModifiedBy>
  <cp:lastPrinted>2019-05-17T06:46:54Z</cp:lastPrinted>
  <dcterms:created xsi:type="dcterms:W3CDTF">2010-10-19T15:22:12Z</dcterms:created>
  <dcterms:modified xsi:type="dcterms:W3CDTF">2019-05-17T06:47:40Z</dcterms:modified>
</cp:coreProperties>
</file>